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sjeffries\Desktop\"/>
    </mc:Choice>
  </mc:AlternateContent>
  <bookViews>
    <workbookView xWindow="0" yWindow="0" windowWidth="28800" windowHeight="12210"/>
  </bookViews>
  <sheets>
    <sheet name="PHAC Summary" sheetId="2" r:id="rId1"/>
    <sheet name="Mayor's Summary" sheetId="4" r:id="rId2"/>
    <sheet name="Data" sheetId="5" r:id="rId3"/>
  </sheets>
  <definedNames>
    <definedName name="IH_Permit_Portfolio_Tracking__IH_PERMITS__.od" localSheetId="2" hidden="1">Data!$A$1:$BH$298</definedName>
    <definedName name="_xlnm.Print_Area" localSheetId="2">Data!$B$1:$AW$23</definedName>
    <definedName name="_xlnm.Print_Area" localSheetId="1">'Mayor''s Summary'!$B$2:$H$11</definedName>
    <definedName name="_xlnm.Print_Area" localSheetId="0">'PHAC Summary'!$A$1:$O$20</definedName>
    <definedName name="_xlnm.Print_Titles" localSheetId="2">Data!$1:$1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2" l="1"/>
  <c r="K10" i="2" l="1"/>
  <c r="L10" i="2"/>
  <c r="K11" i="2"/>
  <c r="L11" i="2"/>
  <c r="L12" i="2"/>
  <c r="K12" i="2"/>
  <c r="D6" i="2"/>
  <c r="N16" i="2"/>
  <c r="K17" i="2"/>
  <c r="K15" i="2"/>
  <c r="L7" i="2"/>
  <c r="K7" i="2"/>
  <c r="I7" i="2"/>
  <c r="H7" i="2"/>
  <c r="E7" i="2"/>
  <c r="L6" i="2"/>
  <c r="K6" i="2"/>
  <c r="I6" i="2"/>
  <c r="H6" i="2"/>
  <c r="E6" i="2"/>
  <c r="F6" i="2"/>
  <c r="F7" i="2"/>
  <c r="H18" i="2"/>
  <c r="G18" i="2"/>
  <c r="F18" i="2"/>
  <c r="E18" i="2"/>
  <c r="D18" i="2"/>
  <c r="H16" i="2"/>
  <c r="G16" i="2"/>
  <c r="F16" i="2"/>
  <c r="E16" i="2"/>
  <c r="D16" i="2"/>
  <c r="C16" i="2"/>
  <c r="C18" i="2"/>
  <c r="C9" i="2"/>
  <c r="H12" i="2"/>
  <c r="H19" i="2" s="1"/>
  <c r="H11" i="2"/>
  <c r="G12" i="2"/>
  <c r="G11" i="2"/>
  <c r="F12" i="2"/>
  <c r="F11" i="2"/>
  <c r="E12" i="2"/>
  <c r="E11" i="2"/>
  <c r="D12" i="2"/>
  <c r="D19" i="2" s="1"/>
  <c r="D11" i="2"/>
  <c r="C12" i="2"/>
  <c r="C19" i="2" s="1"/>
  <c r="C11" i="2"/>
  <c r="E19" i="2" l="1"/>
  <c r="M10" i="2"/>
  <c r="M12" i="2"/>
  <c r="M11" i="2"/>
  <c r="G19" i="2"/>
  <c r="C17" i="2"/>
  <c r="G17" i="2"/>
  <c r="F19" i="2"/>
  <c r="D17" i="2"/>
  <c r="H17" i="2"/>
  <c r="E17" i="2"/>
  <c r="F17" i="2"/>
  <c r="H10" i="4"/>
  <c r="G10" i="4"/>
  <c r="F10" i="4"/>
  <c r="E10" i="4"/>
  <c r="D10" i="4"/>
  <c r="C9" i="4"/>
  <c r="F6" i="4" l="1"/>
  <c r="J6" i="2"/>
  <c r="F5" i="4"/>
  <c r="G6" i="2"/>
  <c r="F4" i="4"/>
  <c r="C6" i="4"/>
  <c r="C5" i="4"/>
  <c r="C4" i="4"/>
  <c r="H9" i="2"/>
  <c r="K16" i="2" l="1"/>
  <c r="J7" i="2"/>
  <c r="G7" i="2"/>
  <c r="D7" i="2"/>
  <c r="C8" i="4" l="1"/>
</calcChain>
</file>

<file path=xl/connections.xml><?xml version="1.0" encoding="utf-8"?>
<connections xmlns="http://schemas.openxmlformats.org/spreadsheetml/2006/main">
  <connection id="1" sourceFile="K:\Program Delivery\Housing Development Finance\Inclusionary Housing Program\(02) Templates &amp; Tracking\(Z) Tracking Sheets\IH Permit Portfolio Tracking.xlsx" odcFile="C:\Users\cgraves\Documents\My Data Sources\IH Permit Portfolio Tracking 'IH PERMITS$'.od.odc" keepAlive="1" name="IH Permit Portfolio Tracking 'IH PERMITS$'.od" type="5" refreshedVersion="6" background="1" saveData="1">
    <dbPr connection="Provider=Microsoft.ACE.OLEDB.12.0;User ID=Admin;Data Source=K:\Program Delivery\Development Incentives\Inclusionary Housing Program\(02) Templates &amp; Tracking\(Z) Tracking Sheets\IH Permit Portfolio Tracking.xlsx;Mode=Share Deny Write;Extended Properties=&quot;HDR=YES;&quot;;Jet OLEDB:System database=&quot;&quot;;Jet OLEDB:Registry Path=&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IH PERMITS$'" commandType="3"/>
  </connection>
</connections>
</file>

<file path=xl/sharedStrings.xml><?xml version="1.0" encoding="utf-8"?>
<sst xmlns="http://schemas.openxmlformats.org/spreadsheetml/2006/main" count="785" uniqueCount="385">
  <si>
    <t>Building Address(es)</t>
  </si>
  <si>
    <t>Project/Building Name</t>
  </si>
  <si>
    <t>Property Type</t>
  </si>
  <si>
    <t>PHB Project?</t>
  </si>
  <si>
    <t>Central City or Gateway Plan District?</t>
  </si>
  <si>
    <t>Mixed-Use or Residential Only?</t>
  </si>
  <si>
    <t>Subject to IH?</t>
  </si>
  <si>
    <t>Total # of Units</t>
  </si>
  <si>
    <t>Option Selected</t>
  </si>
  <si>
    <t>Total # of IH Units</t>
  </si>
  <si>
    <t># of IH Studio Units</t>
  </si>
  <si>
    <t># of IH 1BR Units</t>
  </si>
  <si>
    <t># of IH 2BR Units</t>
  </si>
  <si>
    <t># of IH 3BR Units</t>
  </si>
  <si>
    <t># of IH 4BR Units</t>
  </si>
  <si>
    <t>Permit Review Status</t>
  </si>
  <si>
    <t>Permit Issued</t>
  </si>
  <si>
    <t>6905 N Interstate</t>
  </si>
  <si>
    <t>Interstate Apartments</t>
  </si>
  <si>
    <t>Apartments</t>
  </si>
  <si>
    <t>Yes</t>
  </si>
  <si>
    <t>No</t>
  </si>
  <si>
    <t>Residential Only</t>
  </si>
  <si>
    <t>Option 2 (8%)</t>
  </si>
  <si>
    <t>N/A</t>
  </si>
  <si>
    <t>Approved</t>
  </si>
  <si>
    <t>12621 SE Stark St (12613 SE Stark St)</t>
  </si>
  <si>
    <t>Stark A</t>
  </si>
  <si>
    <t>333 SE 127th Ave (12647 SE Stark St)</t>
  </si>
  <si>
    <t>Stark B</t>
  </si>
  <si>
    <t>5005 SE 72nd Ave (7126-7130 SE Foster Rd)</t>
  </si>
  <si>
    <t>72nd &amp; Foster</t>
  </si>
  <si>
    <t>Mixed-Use</t>
  </si>
  <si>
    <t>123 SE 13th Ave</t>
  </si>
  <si>
    <t>KOZ 1299 SE Ankeny</t>
  </si>
  <si>
    <t>Option 1 (15%)</t>
  </si>
  <si>
    <t>5401 SE Woodstock Blvd</t>
  </si>
  <si>
    <t>54 Woodstock</t>
  </si>
  <si>
    <t>5955 SE Milwaukie</t>
  </si>
  <si>
    <t>5955 SE Milwaukie Ave</t>
  </si>
  <si>
    <t>Yes- Revested Under IH</t>
  </si>
  <si>
    <t>Option 3 (20%)</t>
  </si>
  <si>
    <t>6012 SE Yamhill</t>
  </si>
  <si>
    <t>The Jade</t>
  </si>
  <si>
    <t>28th St. Lofts</t>
  </si>
  <si>
    <t>Checksheet- corrections needed</t>
  </si>
  <si>
    <t xml:space="preserve">SE 26th &amp; Ankeny Apartments </t>
  </si>
  <si>
    <t>7210 N Burlington</t>
  </si>
  <si>
    <t>Ivanhoe 4</t>
  </si>
  <si>
    <t>No- Under 20 Units (Voluntary)</t>
  </si>
  <si>
    <t>NE 148th Apartments</t>
  </si>
  <si>
    <t xml:space="preserve"> 2821 NE Everett</t>
  </si>
  <si>
    <t>2580 SE Ankeny</t>
  </si>
  <si>
    <t>5770 E Burnside</t>
  </si>
  <si>
    <t>Total PHB Project Permit Applications</t>
  </si>
  <si>
    <t>Total Private Development Permit Applications</t>
  </si>
  <si>
    <t>Total Voluntary IH Permit Applications</t>
  </si>
  <si>
    <t>Total Previously Vested Permit Applications</t>
  </si>
  <si>
    <t>Total Projects using Reconfiguration</t>
  </si>
  <si>
    <t>Total # of New Residential Units</t>
  </si>
  <si>
    <t>Total # of New Residential Units                                      (PHB Projects)</t>
  </si>
  <si>
    <t>Total # of New Residential Units                                        (Private Developers)</t>
  </si>
  <si>
    <t>Studio</t>
  </si>
  <si>
    <t>1BR</t>
  </si>
  <si>
    <t>2BR</t>
  </si>
  <si>
    <t>3BR</t>
  </si>
  <si>
    <t>4BR</t>
  </si>
  <si>
    <t>Per bedroom size:</t>
  </si>
  <si>
    <t>32 Division</t>
  </si>
  <si>
    <t>5434 SE Milwaukie</t>
  </si>
  <si>
    <t>Total Permit Applications under IH</t>
  </si>
  <si>
    <t>INCLUSIONARY HOUSING PROGRAM PROGRESS SUMMARY</t>
  </si>
  <si>
    <t>Affordability Levels</t>
  </si>
  <si>
    <t>Total IH Units</t>
  </si>
  <si>
    <t>30% MFI</t>
  </si>
  <si>
    <t>60% MFI</t>
  </si>
  <si>
    <t>80% MFI</t>
  </si>
  <si>
    <t>1515 NE 28th</t>
  </si>
  <si>
    <t>5640 NE Killingsworth</t>
  </si>
  <si>
    <t>6303 NE Glisan</t>
  </si>
  <si>
    <t>6305 NE Glisan</t>
  </si>
  <si>
    <t>Woolsey Corner</t>
  </si>
  <si>
    <t>Condos</t>
  </si>
  <si>
    <t>Total # of Non-PHB Project IH Units</t>
  </si>
  <si>
    <t>Mayor Wheeler's Weekly Inclusionary Housing Summary</t>
  </si>
  <si>
    <t>Permit # (CO)</t>
  </si>
  <si>
    <t>Tax ID #(s)</t>
  </si>
  <si>
    <t>Owner (Company Name or Owner's Name)</t>
  </si>
  <si>
    <t>Owner Contact</t>
  </si>
  <si>
    <t>Owner Mailing Address (Physical)</t>
  </si>
  <si>
    <t>Owner Mailing Address (City, State, Zip)</t>
  </si>
  <si>
    <t>Developer/ Architect</t>
  </si>
  <si>
    <t>Applicant &amp; Other Contact Name(s)</t>
  </si>
  <si>
    <t>Contact Info (phone/email/address)</t>
  </si>
  <si>
    <t>Underwriter</t>
  </si>
  <si>
    <t>Construction Coordinator</t>
  </si>
  <si>
    <t>Closer</t>
  </si>
  <si>
    <t>Receiving Site Address (Options 3 &amp; 4 only)</t>
  </si>
  <si>
    <t>MULTE Council Date</t>
  </si>
  <si>
    <t>Estimated 1st Yr# Foregone Revenue Amount</t>
  </si>
  <si>
    <t>Estimated Foregone Revenue per Affordable Unit</t>
  </si>
  <si>
    <t>% of SDC Exemption (Options 2 &amp; 3 only)</t>
  </si>
  <si>
    <t>Total SDC Estimated Exemption Amount</t>
  </si>
  <si>
    <t>Total Affordable Housing CET Charge</t>
  </si>
  <si>
    <t>Total Aff# Housing CET Exemption Amount</t>
  </si>
  <si>
    <t>FAR Bonus Utilized?</t>
  </si>
  <si>
    <t>Base FAR</t>
  </si>
  <si>
    <t>Earned FAR</t>
  </si>
  <si>
    <t>Proposed FAR</t>
  </si>
  <si>
    <t>Parking Exemption/Reduction?</t>
  </si>
  <si>
    <t>Amount of Parking Required w/out Exemption</t>
  </si>
  <si>
    <t>Amount of Parking Exempted</t>
  </si>
  <si>
    <t>Parking Proposed</t>
  </si>
  <si>
    <t>Fee-In-Lieu Paid</t>
  </si>
  <si>
    <t>Updated in HDS?</t>
  </si>
  <si>
    <t>Framing Inspection</t>
  </si>
  <si>
    <t>Wallboard Inspection</t>
  </si>
  <si>
    <t>Date(s) sent to Compliance Team</t>
  </si>
  <si>
    <t>Final Permit/COO</t>
  </si>
  <si>
    <t>Last Date Updated</t>
  </si>
  <si>
    <t>IH Specialist</t>
  </si>
  <si>
    <t>Notes</t>
  </si>
  <si>
    <t>17-132132</t>
  </si>
  <si>
    <t>R155850</t>
  </si>
  <si>
    <t xml:space="preserve">Central City Concern </t>
  </si>
  <si>
    <t>Maura Lederer</t>
  </si>
  <si>
    <t>232 NW 6th Ave</t>
  </si>
  <si>
    <t>Portland, OR 97209</t>
  </si>
  <si>
    <t>Doug Circosta Architect LLC (Doug Circosta)</t>
  </si>
  <si>
    <t>Doug Circosta Architect LLC (Doug Circosta), Maura Lederer</t>
  </si>
  <si>
    <t>dougcircostaarchitect@gmail.com
,maura.lederer@ccconcern.org</t>
  </si>
  <si>
    <t>Lois Waugh</t>
  </si>
  <si>
    <t>Bobby Daniels</t>
  </si>
  <si>
    <t>Mary Welch</t>
  </si>
  <si>
    <t>NPLTE</t>
  </si>
  <si>
    <t>Reg. Agreement Summary page sent to closers on 6/27/2017. Sent approval letters and signed off on 7/10/2017. Will sign Reg. Agreements at closing.</t>
  </si>
  <si>
    <t>17-139140</t>
  </si>
  <si>
    <t>R216746, R216747, &amp; R684506</t>
  </si>
  <si>
    <t>Ryan Hood</t>
  </si>
  <si>
    <t>Ankrom Moisan Architects (Ariel Chavarria)</t>
  </si>
  <si>
    <t>Ankrom Moisan Architects (Ariel Chavarria) &amp; Ryan Hood</t>
  </si>
  <si>
    <t>ArielC@ankrommoisan.com; Ryan.Hood@ccconcern.org</t>
  </si>
  <si>
    <t>John Marshall</t>
  </si>
  <si>
    <t>Suzanne Zuniga</t>
  </si>
  <si>
    <t>17-139154</t>
  </si>
  <si>
    <t>17-137772</t>
  </si>
  <si>
    <t>R163379 &amp; R163381</t>
  </si>
  <si>
    <t>Reach CDC</t>
  </si>
  <si>
    <t>Lucy Corbett</t>
  </si>
  <si>
    <t>4150 SW Moody Ave</t>
  </si>
  <si>
    <t>Portland, OR 97239</t>
  </si>
  <si>
    <t>Holst Architecture, Lee Jorgensen</t>
  </si>
  <si>
    <t>Lara Spangler, Senior Project Manager</t>
  </si>
  <si>
    <t>Lara@housingdevelopmentcenter.org     ljorgensen@holstarc.com</t>
  </si>
  <si>
    <t>Siobain Beddow</t>
  </si>
  <si>
    <t>Kathy Romero</t>
  </si>
  <si>
    <t>In Progress</t>
  </si>
  <si>
    <t xml:space="preserve">IH Letter is posted/circulated Regulatory agreement summary sent to closers.  Will sign Regs at closing 
</t>
  </si>
  <si>
    <t>17-145908</t>
  </si>
  <si>
    <t>R100659</t>
  </si>
  <si>
    <t>Koz 1299 SE Ankeny LLC</t>
  </si>
  <si>
    <t xml:space="preserve">Cathy Reines </t>
  </si>
  <si>
    <t xml:space="preserve">1830 Brickford Ave, Suite 201 </t>
  </si>
  <si>
    <t>Snohomish, WA, 98290</t>
  </si>
  <si>
    <t>Josh, Koz Development</t>
  </si>
  <si>
    <t>Cathy Reines</t>
  </si>
  <si>
    <t>josh@kozdevelopment.com; 
Cathy@kozdevelopment.com
Cathy Reines, (452) 622-5943</t>
  </si>
  <si>
    <t>IH &amp; Reg summary sent to closers / MULTE headed to Council - need council date                                                                                CDG Notes: plan set requested 8/24/2017 to verify. Revised checksheet requesting a corrected Intake form sent 8/25/2017. MULTE Data points sent on on 9/1/2017 to obtain figures for foregone revenue calculation. MULTE Council Date: 9/27, Regulatory Agreements executed and returned</t>
  </si>
  <si>
    <t>17-170969</t>
  </si>
  <si>
    <t>R289219 &amp; R289220</t>
  </si>
  <si>
    <t>54 Woodstock LLC</t>
  </si>
  <si>
    <t>Stanley Hubert</t>
  </si>
  <si>
    <t xml:space="preserve">111 SW 5th Ave  </t>
  </si>
  <si>
    <t>Portland, OR 97204</t>
  </si>
  <si>
    <t>Mark Lisac</t>
  </si>
  <si>
    <t>mlisac@comcast.net</t>
  </si>
  <si>
    <t>Initial Reasonable Equivalency Review Complete/Approved
Waiting for MULTE ordinance - need council date                                CDG Notes: plan set requested 8/24/2017 to verify. Revised checksheet sent out 8/30/2017. MULTE Data points sent on on 9/1/2017 to obtain figures for foregone revenue calculation. MULTE Council Date: 9/27, Resolving disagreement on number of Studios vs. 1BR units (9/22) Sent email regarding possible adjustment approved by our City Attorney allowing for each sub-type to be treated as a Unit type this one time in order to provide some compensation for the mistakes made by previous PHB employee,  and late notice of errors which cause a financial impact on project that could have been avoided with accurate checksheets earlier in the permit process. (10/24) Sent Amendments for IH and SDC on 12/15.</t>
  </si>
  <si>
    <t>17-177843</t>
  </si>
  <si>
    <t>R232203</t>
  </si>
  <si>
    <t>UDG Yukon LLC</t>
  </si>
  <si>
    <t>David Mullens  Signatory: Dennis Sackhoff (Manager)</t>
  </si>
  <si>
    <t>735 SW 158th Ave</t>
  </si>
  <si>
    <t>Beaverton, OR 97006</t>
  </si>
  <si>
    <t>Sk Hoff Construction LLC</t>
  </si>
  <si>
    <t>UDG Umatilla (David Mullens)</t>
  </si>
  <si>
    <t>davidlmullens@gmail.com, 360-518-6985, 503-726-7032, 503-726-7064</t>
  </si>
  <si>
    <t>1645 SE Nehalem St</t>
  </si>
  <si>
    <t>17-168858</t>
  </si>
  <si>
    <t>R206292</t>
  </si>
  <si>
    <t xml:space="preserve">REHAM 6 LLC </t>
  </si>
  <si>
    <t>Rudy Munzel</t>
  </si>
  <si>
    <t xml:space="preserve">21711 SE 10th St, Ste Portland, Or  97214  </t>
  </si>
  <si>
    <t xml:space="preserve"> PO Box 14955 Portland, OR  97293</t>
  </si>
  <si>
    <t>David Rodeback</t>
  </si>
  <si>
    <t>Xavier Mariscal</t>
  </si>
  <si>
    <t>Xavier - adbi@comcast.net David
david@dlrach.com</t>
  </si>
  <si>
    <t>IH MULTE REG summary complete / Multe docs to council - need council date                                                                                                  CDG Notes: plan set requested 8/24/2017 to verify, Found errors- this is a rehab project with 76 units, 14 were existing but they were mostly made up of larger type units. Dory confirmed that we should give them credit for the number of beds existing to determine the number of new units that are subject to IZ. There were 31 existing beds leaving 45 new units subject to IZ. Revised checksheet sent out 9/1/2017. MULTE Council Date: 9/27, Waiting on updated Business Registry mailing address before updating covenant and sending new copy.</t>
  </si>
  <si>
    <t>17-187357</t>
  </si>
  <si>
    <t>2517 SE 82nd Ave</t>
  </si>
  <si>
    <t>R152093</t>
  </si>
  <si>
    <t>METRO (Leased- Asian Pacific American Network of Oregon)</t>
  </si>
  <si>
    <t>---</t>
  </si>
  <si>
    <t>600 NE Grand Ave</t>
  </si>
  <si>
    <t>Portland, OR 97232</t>
  </si>
  <si>
    <t>Sera Architects</t>
  </si>
  <si>
    <t>Gauri Rajbaidya, Travis Dang, &amp; Nick Sauvie (Rose CDC)</t>
  </si>
  <si>
    <t>gaurir@seradesign.com, travisd@seradesign.com, &amp; nick@rosecdc.org</t>
  </si>
  <si>
    <t xml:space="preserve">Waiting for Water to calculate SDC Charges. Applicant had not submitted separate W-4 forms for the residential and commercial. 8/7/2017 No movement forward from aplpicant on W-4 as of 8/23. Working with engineer to complete form. </t>
  </si>
  <si>
    <t>17-202411</t>
  </si>
  <si>
    <t>R177584</t>
  </si>
  <si>
    <t xml:space="preserve">Dennis E. Sackhoff or UGD Couch LLC </t>
  </si>
  <si>
    <t>David Mullens</t>
  </si>
  <si>
    <t>UDG Couch LLC/ David Mullens</t>
  </si>
  <si>
    <t>17-214630</t>
  </si>
  <si>
    <t>R158663</t>
  </si>
  <si>
    <t xml:space="preserve">UGD 26th &amp; Ankeny LLC </t>
  </si>
  <si>
    <t>Myhre Group Architects, Erik Petersen</t>
  </si>
  <si>
    <t>davidlmullens@gmail.com, 
360-518-6985, 503-726-7032, 
503-726-7064</t>
  </si>
  <si>
    <t>17-152467</t>
  </si>
  <si>
    <t>R192155</t>
  </si>
  <si>
    <t>St. Johns PDX, LLC</t>
  </si>
  <si>
    <t>Mark R. Madden</t>
  </si>
  <si>
    <t>2330 NW 31st Avenue</t>
  </si>
  <si>
    <t>Portland, OR 97210</t>
  </si>
  <si>
    <t>WDC</t>
  </si>
  <si>
    <t>Frank Stock</t>
  </si>
  <si>
    <t>fstock@wdcproperties.com</t>
  </si>
  <si>
    <t>VOLUNTARY: 4BR Info Lines need to be updated into TRACs-- emailed Maithy on 8/10. Waiting on Attorney and managemnet to approve IH RA for non-PHB projects- 8/14</t>
  </si>
  <si>
    <t>17-239563</t>
  </si>
  <si>
    <t>R319230 &amp; R319230</t>
  </si>
  <si>
    <t>Craig B Nelson</t>
  </si>
  <si>
    <t>5710 E Burnside</t>
  </si>
  <si>
    <t>PDG Construction Services Inc</t>
  </si>
  <si>
    <t>LRS Architects, Inc (Spencer Deinard)</t>
  </si>
  <si>
    <t>sdeinard@lrsarchitects.com</t>
  </si>
  <si>
    <t>17-240376</t>
  </si>
  <si>
    <t>R144050</t>
  </si>
  <si>
    <t>Reza &amp; Roohi Abedini</t>
  </si>
  <si>
    <t>9400 SW Stonecreek Dr.</t>
  </si>
  <si>
    <t>Beaverton, OR 97007</t>
  </si>
  <si>
    <t>Partin &amp; Hill</t>
  </si>
  <si>
    <t>Summit Engineering (Jason Havelka)</t>
  </si>
  <si>
    <t>shonook@yahoo.com</t>
  </si>
  <si>
    <t>17-264033</t>
  </si>
  <si>
    <t>R150788</t>
  </si>
  <si>
    <t>3212 Division LLC</t>
  </si>
  <si>
    <t>017 SW Curry St</t>
  </si>
  <si>
    <t>Path Construction LLC</t>
  </si>
  <si>
    <t>Quilici Architecture &amp; Design Inc ( Armin Quilici)</t>
  </si>
  <si>
    <t>(503)477-8922                    quilici@quad-pdx.com</t>
  </si>
  <si>
    <t>17-197095</t>
  </si>
  <si>
    <t>1477 NE Alberta St</t>
  </si>
  <si>
    <t>1481 NE Alberta St</t>
  </si>
  <si>
    <t>R295144 &amp; R674499</t>
  </si>
  <si>
    <t>James A. &amp; Melissa Banks</t>
  </si>
  <si>
    <t>1004 SE Malden St.</t>
  </si>
  <si>
    <t>Progress Construction LLC (Rich Grimes)</t>
  </si>
  <si>
    <t>Fosler Portland Architecture LLC (Steve Fosler)</t>
  </si>
  <si>
    <t>(503)241-9339       steve@foslerarchitecture.com</t>
  </si>
  <si>
    <t>Option 6 (FIL)</t>
  </si>
  <si>
    <t>2,135 sf</t>
  </si>
  <si>
    <t>17-267750</t>
  </si>
  <si>
    <t>R218485</t>
  </si>
  <si>
    <t>Main Street Development Inc</t>
  </si>
  <si>
    <t>Eric Rystadt</t>
  </si>
  <si>
    <t>PMB 208 5331 SW Macadam Ave</t>
  </si>
  <si>
    <t>Tahran Architecture &amp; Planning LLC</t>
  </si>
  <si>
    <t>Ralph Tahran</t>
  </si>
  <si>
    <t>ralphtahran@comcast.net</t>
  </si>
  <si>
    <t>P&amp;Z's checksheet noted needed corrections to meet setbacks and outdoor area. Sent checksheet asking for revised and completed items once those changes have occurred. Also noted that the MULTE application for the entire building along with a proforma were never recieved and if they are not, or if it is not approved, the proprty tax exemption will only be applied to the minimum IH Units required. 12/12</t>
  </si>
  <si>
    <t>17-275763</t>
  </si>
  <si>
    <t>R149140</t>
  </si>
  <si>
    <t>17-215 (820,852, 867, 869, 872, 877, 880, 884, 892, 899, 904, 906, 907, 909, 911)</t>
  </si>
  <si>
    <t>R318143</t>
  </si>
  <si>
    <t>Habitat for Humanity Portland/Metro East</t>
  </si>
  <si>
    <t>Steve Miller</t>
  </si>
  <si>
    <t>1478 NE Killingsworth St.</t>
  </si>
  <si>
    <t>Portland, OR</t>
  </si>
  <si>
    <t>William Wilson Architects PC</t>
  </si>
  <si>
    <t>William Wilson</t>
  </si>
  <si>
    <t>Under 20 Condo project voluntarily participating in IZ in order to utiliza FAR Bonus as the Amenity bonus was not reasonable for their site.</t>
  </si>
  <si>
    <t>6341 NE Glisan</t>
  </si>
  <si>
    <t>Applicant may change IH Option. Checksheet sent.  Property was vested and re-vested under IZ for parking exemption. Spoke with D. Mullens and asked when he planned to submit checksheet items as it has been over two months. He plans to submit soon and will likely stay with the same option.8/24, Still waiting on checksheet corrections-- PJB team is working on Receiving and Sending site Convenant Drafts (9/14) Sent finalized Covenant to applicant 12/14. Receiving Site:1645 Se Nehalem, 58 unit res. only apartment complex. Choosing Option 1 for own requirements- Receiving site must provide 9 of own units (2 St, 7 1BR)</t>
  </si>
  <si>
    <t>17-287029</t>
  </si>
  <si>
    <t>5605 SE Milwaukie</t>
  </si>
  <si>
    <t>Ellis Apartments</t>
  </si>
  <si>
    <t>R122529</t>
  </si>
  <si>
    <t>5331 SW Macadam Ave # 258</t>
  </si>
  <si>
    <t>Plan Review</t>
  </si>
  <si>
    <t>Total IH Rental Units</t>
  </si>
  <si>
    <t>Total IH Homeownership Units</t>
  </si>
  <si>
    <t>RENTAL:</t>
  </si>
  <si>
    <t>HOMEOWNERSHIP:</t>
  </si>
  <si>
    <t>Grand Total # of IH Units</t>
  </si>
  <si>
    <t>Total</t>
  </si>
  <si>
    <t>Approved vs. Pending</t>
  </si>
  <si>
    <t>Units</t>
  </si>
  <si>
    <t>Permit Applications</t>
  </si>
  <si>
    <t>Total PHB Projects</t>
  </si>
  <si>
    <t>PHB Rental</t>
  </si>
  <si>
    <t>PHB Homeownership</t>
  </si>
  <si>
    <t>Private Rental</t>
  </si>
  <si>
    <t>Private Homeownership</t>
  </si>
  <si>
    <t>Grand Totals</t>
  </si>
  <si>
    <t>Rental</t>
  </si>
  <si>
    <t>Homeownership</t>
  </si>
  <si>
    <t>PHB Projects (Direct funds)</t>
  </si>
  <si>
    <t>Private Development</t>
  </si>
  <si>
    <t>Total Private Projects</t>
  </si>
  <si>
    <t>All Projects Total</t>
  </si>
  <si>
    <t>Inclusionary Housing Units Summary</t>
  </si>
  <si>
    <t>Voluntary IH Projects</t>
  </si>
  <si>
    <t>Under 20 Units</t>
  </si>
  <si>
    <t>Fee-In Lieu</t>
  </si>
  <si>
    <r>
      <t xml:space="preserve">Total </t>
    </r>
    <r>
      <rPr>
        <u/>
        <sz val="14"/>
        <color theme="1"/>
        <rFont val="Palatino Linotype"/>
        <family val="1"/>
      </rPr>
      <t>Voluntary</t>
    </r>
    <r>
      <rPr>
        <sz val="14"/>
        <color theme="1"/>
        <rFont val="Palatino Linotype"/>
        <family val="1"/>
      </rPr>
      <t xml:space="preserve"> Projects paying FAR Bonus Fee- in Lieu ($24/gsf)</t>
    </r>
  </si>
  <si>
    <r>
      <t xml:space="preserve">Total </t>
    </r>
    <r>
      <rPr>
        <u/>
        <sz val="14"/>
        <color theme="1"/>
        <rFont val="Palatino Linotype"/>
        <family val="1"/>
      </rPr>
      <t>Subject</t>
    </r>
    <r>
      <rPr>
        <sz val="14"/>
        <color theme="1"/>
        <rFont val="Palatino Linotype"/>
        <family val="1"/>
      </rPr>
      <t xml:space="preserve"> Projects Paying Fee-in-Lieu (based on Zone and base FAR) </t>
    </r>
  </si>
  <si>
    <r>
      <t xml:space="preserve">Total IH </t>
    </r>
    <r>
      <rPr>
        <u/>
        <sz val="14"/>
        <color theme="1"/>
        <rFont val="Palatino Linotype"/>
        <family val="1"/>
      </rPr>
      <t>Rental</t>
    </r>
    <r>
      <rPr>
        <sz val="14"/>
        <color theme="1"/>
        <rFont val="Palatino Linotype"/>
        <family val="1"/>
      </rPr>
      <t xml:space="preserve"> Units Approved</t>
    </r>
  </si>
  <si>
    <r>
      <t xml:space="preserve">Total IH </t>
    </r>
    <r>
      <rPr>
        <u/>
        <sz val="14"/>
        <color theme="1"/>
        <rFont val="Palatino Linotype"/>
        <family val="1"/>
      </rPr>
      <t>Rental</t>
    </r>
    <r>
      <rPr>
        <sz val="14"/>
        <color theme="1"/>
        <rFont val="Palatino Linotype"/>
        <family val="1"/>
      </rPr>
      <t xml:space="preserve"> Units Pending</t>
    </r>
  </si>
  <si>
    <r>
      <t xml:space="preserve">Total IH </t>
    </r>
    <r>
      <rPr>
        <u/>
        <sz val="14"/>
        <color theme="1"/>
        <rFont val="Palatino Linotype"/>
        <family val="1"/>
      </rPr>
      <t>Homeownership</t>
    </r>
    <r>
      <rPr>
        <sz val="14"/>
        <color theme="1"/>
        <rFont val="Palatino Linotype"/>
        <family val="1"/>
      </rPr>
      <t xml:space="preserve"> Units Approved</t>
    </r>
  </si>
  <si>
    <r>
      <t xml:space="preserve">Total IH </t>
    </r>
    <r>
      <rPr>
        <u/>
        <sz val="14"/>
        <color theme="1"/>
        <rFont val="Palatino Linotype"/>
        <family val="1"/>
      </rPr>
      <t>Homeownership</t>
    </r>
    <r>
      <rPr>
        <sz val="14"/>
        <color theme="1"/>
        <rFont val="Palatino Linotype"/>
        <family val="1"/>
      </rPr>
      <t xml:space="preserve"> Units Pending</t>
    </r>
  </si>
  <si>
    <t>1/8/2018 (PARTIAL)</t>
  </si>
  <si>
    <t>12/11/2017 (PARTIAL)</t>
  </si>
  <si>
    <t>11/17/2017 (PARTIAL)</t>
  </si>
  <si>
    <t>1/25/2018 (PARTIAL)</t>
  </si>
  <si>
    <t>Regulatory Agreement Process</t>
  </si>
  <si>
    <t>check sheet sent 8/7/17 (DJH), Revised checksheet sent 8/24/2017  by CDG        CDG Notes: Received MULTE Application on 9/14, still waiting on Checksheet corrections. MULTE Council Date: 10/18 Check sheet #2 sent 10/19 Ch=ecksheet #3 sent 11/16 --Sent follow-up email requesting deed, legal desciption and Aff. CET application on 12/27--- SENT EMAIL REQUESTING DEED &amp; AFF. HOUSING CET AGAIN ON 1/26/2018</t>
  </si>
  <si>
    <t>Developing Check sheet, will send &amp; post after P&amp;Z's check sheet is issued                                                                              CDG NOTES:  8/24/2017 P&amp;Z Checksheet has not been sent as of today. Will complete review of plans and issue first check sheet once that has been done. No Intake form. Checksheet #2 sent- Still need other checksheet items (applications and site control docs) as of 11/30/2017  Sent follow-up email requesting deed and legal description 12/26.---- RECEIVED DEEDS ON 12/27 AND LEGAL DESCRIPTION ON 1/9/18</t>
  </si>
  <si>
    <t>1/24/2018 (PARTIAL)</t>
  </si>
  <si>
    <t>17-264789</t>
  </si>
  <si>
    <t>17-264785</t>
  </si>
  <si>
    <t>Within the N/NE Neighborhood Housing Strategy area or the Inters</t>
  </si>
  <si>
    <t>Option 5: Reconfiguration Selected?          (Options 1 &amp; 2 only</t>
  </si>
  <si>
    <t>UDG 28th &amp; Halsey LLC</t>
  </si>
  <si>
    <t>Jeffrey Brady</t>
  </si>
  <si>
    <t>10060 E Burnside St</t>
  </si>
  <si>
    <t>Raphael Goodblatt, AHHA Architect Inc</t>
  </si>
  <si>
    <t>Under 20 project- FIL for bonus</t>
  </si>
  <si>
    <t>17-285584</t>
  </si>
  <si>
    <t>1616 E Burnside</t>
  </si>
  <si>
    <t>L&amp;L PDX Hostel</t>
  </si>
  <si>
    <t>R225683</t>
  </si>
  <si>
    <t>L&amp;L PDX Hostel LLC</t>
  </si>
  <si>
    <t>60 NE 10th Ave #307</t>
  </si>
  <si>
    <t>Portland, OR 97214</t>
  </si>
  <si>
    <t>Woodblock Architecture (Michael Parshall)</t>
  </si>
  <si>
    <t>Michael Parshall</t>
  </si>
  <si>
    <t>No- Commercial Only</t>
  </si>
  <si>
    <t>7325.4</t>
  </si>
  <si>
    <t>Commercial Only- Fil for FAR Bonus sf</t>
  </si>
  <si>
    <t>CG</t>
  </si>
  <si>
    <t>DH</t>
  </si>
  <si>
    <t>Checksheet sent 10/12/2017. Sent follow-up email with MULTE Schedule. Considering sending units off-site as of 2/26</t>
  </si>
  <si>
    <t>Only 24 of the 30 units are suibject as 6 of the units are housed in two separate buildings. Four units were required (3-1BR &amp; 1-2BR) prior to Reconfiguration. Need 3rd floor balcony sq. footages and exemption apps. Sent follow-up email with MULTE Schedule 12/27/2017. Waiting on ch. sheet corrections before submitting for counci regarding P&amp;Z ch. sheet #4- Community Design Standards 33.218 &amp; 6. Minimum Set-Backs 33.120.220</t>
  </si>
  <si>
    <t xml:space="preserve">No intake. </t>
  </si>
  <si>
    <t>Commercial Only</t>
  </si>
  <si>
    <t>18-128344</t>
  </si>
  <si>
    <t>1645 SE Nehalem</t>
  </si>
  <si>
    <t>UDG 11th &amp; Burnside LLC, Sackhoff Family LLC, Sackhoff Enterprises LLC, UDG Nehalem LLC</t>
  </si>
  <si>
    <t>14775 NE Couch</t>
  </si>
  <si>
    <t>Need completed intake- no option selected. Spoke to applicant  on 3/9 and encouraged them to submit checksheet corrections.</t>
  </si>
  <si>
    <t>18-131650</t>
  </si>
  <si>
    <t>1717 SE Tenino</t>
  </si>
  <si>
    <t>R267790 &amp; R267791</t>
  </si>
  <si>
    <t>UDG 17th &amp; Tenino LLC</t>
  </si>
  <si>
    <t>BE</t>
  </si>
  <si>
    <t>HDS ID #s</t>
  </si>
  <si>
    <t>TRIM Project Binder</t>
  </si>
  <si>
    <t>F65</t>
  </si>
  <si>
    <t>F66</t>
  </si>
  <si>
    <t>HB-90445</t>
  </si>
  <si>
    <t>RECEIVING SITE FOR 5955 SE MILWAUKIE, 3:20.18- with P&amp;Z for review</t>
  </si>
  <si>
    <t>Sending units off-site- need Receiving Site Intake (Client stated that Nehalem would be receiving- still need paperwork)</t>
  </si>
  <si>
    <t>Please note: One rental project has yet to submit their intake form (which identifies the total number of units required based on the option selected) which accounts for a minimum of 2 IH Units. Three projects have submitted their intake form but IH Staff have not been able to review the plans and cannot confirm the number of units by type. Together they will provide a minimum of 29 IH Units, which is not reflected in the unit type totals above or below.</t>
  </si>
  <si>
    <t>43005</t>
  </si>
  <si>
    <t>43026</t>
  </si>
  <si>
    <t>43159</t>
  </si>
  <si>
    <t>43208</t>
  </si>
  <si>
    <t>2508 SE 32nd Ave</t>
  </si>
  <si>
    <t>3 to 1 (16,731 sf)</t>
  </si>
  <si>
    <t>up to 4 to 1   (22,308 sf)</t>
  </si>
  <si>
    <t>Check sheet # 1 sent 12/28/17, Checksheet #2 sent 3/29/2018-- transferred to Brett</t>
  </si>
  <si>
    <t>R234536</t>
  </si>
  <si>
    <t>R267530</t>
  </si>
  <si>
    <t>Please note: One rental project has yet to submit their intake form (which identifies the total number of units required based on the option selected) which accounts for a minimum of 2 IH Units. Three projects have submitted their intake form but IH Staff have not been able to review the plans and cannot confirm the number of units by type. Together they will provide a minimum of 29 IH Units, which is not reflected in the unit type totals above.</t>
  </si>
  <si>
    <t>PHAC UPDATE- MARCH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</si>
</sst>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23" x14ac:knownFonts="1">
    <font>
      <sz val="11"/>
      <color theme="1"/>
      <name val="Calibri"/>
      <family val="2"/>
      <scheme val="minor"/>
    </font>
    <font>
      <sz val="11"/>
      <color theme="1"/>
      <name val="Times New Roman"/>
      <family val="1"/>
    </font>
    <font>
      <sz val="14"/>
      <color theme="1"/>
      <name val="Times New Roman"/>
      <family val="1"/>
    </font>
    <font>
      <b/>
      <sz val="14"/>
      <color theme="1"/>
      <name val="Times New Roman"/>
      <family val="1"/>
    </font>
    <font>
      <b/>
      <sz val="12"/>
      <color theme="1"/>
      <name val="Times New Roman"/>
      <family val="1"/>
    </font>
    <font>
      <sz val="12"/>
      <color theme="1"/>
      <name val="Times New Roman"/>
      <family val="1"/>
    </font>
    <font>
      <b/>
      <sz val="18"/>
      <color theme="1"/>
      <name val="Times New Roman"/>
      <family val="1"/>
    </font>
    <font>
      <u/>
      <sz val="16"/>
      <color theme="1"/>
      <name val="Times New Roman"/>
      <family val="1"/>
    </font>
    <font>
      <b/>
      <sz val="14"/>
      <color theme="1"/>
      <name val="Calibri"/>
      <family val="2"/>
      <scheme val="minor"/>
    </font>
    <font>
      <sz val="14"/>
      <color theme="1"/>
      <name val="Palatino Linotype"/>
      <family val="1"/>
    </font>
    <font>
      <sz val="11"/>
      <color theme="1"/>
      <name val="Palatino Linotype"/>
      <family val="1"/>
    </font>
    <font>
      <b/>
      <u/>
      <sz val="14"/>
      <color theme="1"/>
      <name val="Palatino Linotype"/>
      <family val="1"/>
    </font>
    <font>
      <b/>
      <sz val="14"/>
      <color theme="1"/>
      <name val="Palatino Linotype"/>
      <family val="1"/>
    </font>
    <font>
      <b/>
      <sz val="16"/>
      <color theme="1"/>
      <name val="Calibri"/>
      <family val="2"/>
      <scheme val="minor"/>
    </font>
    <font>
      <b/>
      <sz val="16"/>
      <color theme="1"/>
      <name val="Palatino Linotype"/>
      <family val="1"/>
    </font>
    <font>
      <b/>
      <sz val="20"/>
      <color theme="1"/>
      <name val="Times New Roman"/>
      <family val="1"/>
    </font>
    <font>
      <u/>
      <sz val="18"/>
      <color theme="1"/>
      <name val="Times New Roman"/>
      <family val="1"/>
    </font>
    <font>
      <sz val="16"/>
      <color theme="1"/>
      <name val="Palatino Linotype"/>
      <family val="1"/>
    </font>
    <font>
      <u/>
      <sz val="14"/>
      <color theme="1"/>
      <name val="Palatino Linotype"/>
      <family val="1"/>
    </font>
    <font>
      <b/>
      <sz val="18"/>
      <color theme="1"/>
      <name val="Palatino Linotype"/>
      <family val="1"/>
    </font>
    <font>
      <sz val="14"/>
      <color theme="1"/>
      <name val="Calibri"/>
      <family val="2"/>
      <scheme val="minor"/>
    </font>
    <font>
      <sz val="14"/>
      <color theme="7" tint="0.79998168889431442"/>
      <name val="Calibri"/>
      <family val="2"/>
      <scheme val="minor"/>
    </font>
    <font>
      <b/>
      <sz val="11"/>
      <color theme="1"/>
      <name val="Palatino Linotype"/>
      <family val="1"/>
    </font>
  </fonts>
  <fills count="7">
    <fill>
      <patternFill patternType="none"/>
    </fill>
    <fill>
      <patternFill patternType="gray125"/>
    </fill>
    <fill>
      <patternFill patternType="solid">
        <fgColor theme="7" tint="0.79998168889431442"/>
        <bgColor indexed="64"/>
      </patternFill>
    </fill>
    <fill>
      <patternFill patternType="solid">
        <fgColor rgb="FFB2B2B2"/>
        <bgColor indexed="64"/>
      </patternFill>
    </fill>
    <fill>
      <patternFill patternType="solid">
        <fgColor theme="2"/>
        <bgColor indexed="64"/>
      </patternFill>
    </fill>
    <fill>
      <patternFill patternType="solid">
        <fgColor theme="0" tint="-0.34998626667073579"/>
        <bgColor indexed="64"/>
      </patternFill>
    </fill>
    <fill>
      <patternFill patternType="solid">
        <fgColor theme="9" tint="0.59999389629810485"/>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30">
    <xf numFmtId="0" fontId="0" fillId="0" borderId="0" xfId="0"/>
    <xf numFmtId="0" fontId="0" fillId="0" borderId="0" xfId="0" applyAlignment="1">
      <alignment wrapText="1"/>
    </xf>
    <xf numFmtId="0" fontId="0" fillId="0" borderId="0" xfId="0" applyBorder="1"/>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 fillId="0" borderId="0" xfId="0" applyFont="1" applyAlignment="1">
      <alignment horizont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6"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3" borderId="13" xfId="0" applyFont="1" applyFill="1" applyBorder="1" applyAlignment="1">
      <alignment horizontal="center" wrapText="1"/>
    </xf>
    <xf numFmtId="0" fontId="3"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 fillId="0" borderId="9" xfId="0" applyFont="1" applyBorder="1" applyAlignment="1">
      <alignment horizontal="center" vertical="center" wrapText="1"/>
    </xf>
    <xf numFmtId="14" fontId="0" fillId="0" borderId="0" xfId="0" applyNumberFormat="1"/>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7" fillId="0" borderId="0" xfId="0" applyFont="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wrapText="1"/>
    </xf>
    <xf numFmtId="0" fontId="2" fillId="0" borderId="0" xfId="0" applyFont="1" applyBorder="1" applyAlignment="1">
      <alignment horizontal="center" vertical="center" wrapText="1"/>
    </xf>
    <xf numFmtId="0" fontId="0" fillId="0" borderId="0" xfId="0" applyBorder="1" applyAlignment="1">
      <alignment wrapText="1"/>
    </xf>
    <xf numFmtId="0" fontId="12" fillId="0" borderId="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5" xfId="0" applyFont="1" applyBorder="1" applyAlignment="1">
      <alignment horizontal="center" vertical="center" wrapText="1"/>
    </xf>
    <xf numFmtId="0" fontId="12" fillId="2" borderId="6" xfId="0" applyFont="1" applyFill="1" applyBorder="1" applyAlignment="1">
      <alignment horizontal="center" vertical="center" wrapText="1"/>
    </xf>
    <xf numFmtId="0" fontId="9" fillId="5" borderId="1" xfId="0" applyFont="1" applyFill="1" applyBorder="1" applyAlignment="1">
      <alignment horizont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4" xfId="0" applyFont="1" applyFill="1" applyBorder="1" applyAlignment="1">
      <alignment horizontal="center" vertical="center" wrapText="1"/>
    </xf>
    <xf numFmtId="0" fontId="10" fillId="0" borderId="0" xfId="0" applyFont="1" applyBorder="1" applyAlignment="1">
      <alignment horizontal="center" wrapText="1"/>
    </xf>
    <xf numFmtId="0" fontId="9" fillId="0" borderId="4" xfId="0" applyFont="1" applyBorder="1" applyAlignment="1">
      <alignment horizontal="center" vertical="center" wrapText="1"/>
    </xf>
    <xf numFmtId="0" fontId="9" fillId="0" borderId="24" xfId="0" applyFont="1" applyBorder="1" applyAlignment="1">
      <alignment horizontal="center" vertical="center"/>
    </xf>
    <xf numFmtId="0" fontId="9" fillId="0" borderId="24" xfId="0" applyFont="1" applyBorder="1" applyAlignment="1">
      <alignment horizontal="center" vertical="center" wrapText="1"/>
    </xf>
    <xf numFmtId="0" fontId="9" fillId="0" borderId="11" xfId="0" applyFont="1" applyBorder="1" applyAlignment="1">
      <alignment horizontal="center" vertical="center"/>
    </xf>
    <xf numFmtId="0" fontId="9" fillId="0" borderId="0" xfId="0" applyFont="1"/>
    <xf numFmtId="0" fontId="9" fillId="0" borderId="13" xfId="0" applyFont="1" applyBorder="1" applyAlignment="1">
      <alignment horizontal="center" vertical="center" wrapText="1"/>
    </xf>
    <xf numFmtId="0" fontId="9" fillId="0" borderId="1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Border="1" applyAlignment="1">
      <alignment horizontal="center" vertical="center"/>
    </xf>
    <xf numFmtId="0" fontId="17" fillId="0" borderId="0" xfId="0" applyFont="1"/>
    <xf numFmtId="0" fontId="19" fillId="0" borderId="1" xfId="0" applyFont="1" applyBorder="1" applyAlignment="1">
      <alignment horizontal="center" vertical="center" wrapText="1"/>
    </xf>
    <xf numFmtId="0" fontId="9" fillId="6" borderId="5"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0" xfId="0" applyFont="1" applyBorder="1" applyAlignment="1">
      <alignment horizontal="center" vertical="center" wrapText="1"/>
    </xf>
    <xf numFmtId="0" fontId="9" fillId="6" borderId="5" xfId="0" applyFont="1" applyFill="1" applyBorder="1" applyAlignment="1">
      <alignment horizontal="center" wrapText="1"/>
    </xf>
    <xf numFmtId="0" fontId="9" fillId="6" borderId="14" xfId="0" applyFont="1" applyFill="1" applyBorder="1" applyAlignment="1">
      <alignment horizontal="center" vertical="center" wrapText="1"/>
    </xf>
    <xf numFmtId="0" fontId="9" fillId="0" borderId="9" xfId="0" applyFont="1" applyBorder="1" applyAlignment="1">
      <alignment horizontal="center" wrapText="1"/>
    </xf>
    <xf numFmtId="0" fontId="9" fillId="0" borderId="16"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xf>
    <xf numFmtId="0" fontId="12" fillId="4" borderId="5"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9" fillId="4" borderId="7" xfId="0" applyFont="1" applyFill="1" applyBorder="1" applyAlignment="1">
      <alignment horizontal="center" vertical="center"/>
    </xf>
    <xf numFmtId="0" fontId="9" fillId="4" borderId="9" xfId="0" applyFont="1" applyFill="1" applyBorder="1" applyAlignment="1">
      <alignment horizontal="center" vertical="center"/>
    </xf>
    <xf numFmtId="0" fontId="12" fillId="4" borderId="4" xfId="0" applyFont="1" applyFill="1" applyBorder="1" applyAlignment="1">
      <alignment horizontal="center" vertical="center"/>
    </xf>
    <xf numFmtId="0" fontId="19" fillId="0" borderId="14" xfId="0" applyFont="1" applyBorder="1" applyAlignment="1">
      <alignment horizontal="center" vertical="center" wrapText="1"/>
    </xf>
    <xf numFmtId="0" fontId="14" fillId="0" borderId="11" xfId="0" applyFont="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Border="1" applyAlignment="1">
      <alignment horizontal="center" vertical="center" wrapText="1"/>
    </xf>
    <xf numFmtId="0" fontId="12" fillId="4" borderId="7"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3" fillId="0" borderId="1" xfId="0" applyFont="1" applyBorder="1" applyAlignment="1">
      <alignment horizontal="center"/>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20" fillId="0" borderId="0" xfId="0" applyFont="1" applyAlignment="1">
      <alignment wrapText="1"/>
    </xf>
    <xf numFmtId="0" fontId="20" fillId="0" borderId="0" xfId="0" applyFont="1" applyAlignment="1">
      <alignment horizontal="center" vertical="center" wrapText="1"/>
    </xf>
    <xf numFmtId="0" fontId="20" fillId="0" borderId="0" xfId="0" applyFont="1"/>
    <xf numFmtId="0" fontId="20" fillId="0" borderId="0" xfId="0" applyFont="1" applyAlignment="1">
      <alignment vertical="center"/>
    </xf>
    <xf numFmtId="0" fontId="20" fillId="0" borderId="0" xfId="0" applyFont="1" applyAlignment="1">
      <alignment horizontal="center" vertical="center"/>
    </xf>
    <xf numFmtId="14" fontId="20" fillId="0" borderId="0" xfId="0" applyNumberFormat="1" applyFont="1" applyAlignment="1">
      <alignment horizontal="center" vertical="center"/>
    </xf>
    <xf numFmtId="14" fontId="20" fillId="0" borderId="0" xfId="0" applyNumberFormat="1" applyFont="1"/>
    <xf numFmtId="0" fontId="21" fillId="0" borderId="0" xfId="0" applyFont="1" applyAlignment="1">
      <alignment horizontal="center" vertical="center"/>
    </xf>
    <xf numFmtId="0" fontId="2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wrapText="1"/>
    </xf>
    <xf numFmtId="0" fontId="10" fillId="0" borderId="1" xfId="0" applyFont="1" applyBorder="1" applyAlignment="1">
      <alignment horizont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4" fillId="0" borderId="1" xfId="0" applyFont="1" applyBorder="1" applyAlignment="1">
      <alignment horizontal="center"/>
    </xf>
    <xf numFmtId="0" fontId="14" fillId="0" borderId="3" xfId="0" applyFont="1" applyBorder="1" applyAlignment="1">
      <alignment horizontal="center"/>
    </xf>
    <xf numFmtId="0" fontId="14" fillId="0" borderId="1" xfId="0" applyFont="1" applyFill="1" applyBorder="1" applyAlignment="1">
      <alignment horizontal="center" wrapText="1"/>
    </xf>
    <xf numFmtId="0" fontId="14" fillId="0" borderId="3" xfId="0" applyFont="1" applyFill="1" applyBorder="1" applyAlignment="1">
      <alignment horizont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164" fontId="2" fillId="0" borderId="0" xfId="0" applyNumberFormat="1" applyFont="1" applyAlignment="1">
      <alignment horizontal="center" vertical="center"/>
    </xf>
  </cellXfs>
  <cellStyles count="1">
    <cellStyle name="Normal" xfId="0" builtinId="0"/>
  </cellStyles>
  <dxfs count="62">
    <dxf>
      <font>
        <strike val="0"/>
        <outline val="0"/>
        <shadow val="0"/>
        <u val="none"/>
        <vertAlign val="baseline"/>
        <sz val="14"/>
        <name val="Calibri"/>
        <family val="2"/>
        <scheme val="minor"/>
      </font>
      <alignment horizontal="general" vertical="bottom" textRotation="0" wrapText="1" indent="0" justifyLastLine="0" shrinkToFit="0" readingOrder="0"/>
    </dxf>
    <dxf>
      <font>
        <strike val="0"/>
        <outline val="0"/>
        <shadow val="0"/>
        <u val="none"/>
        <vertAlign val="baseline"/>
        <sz val="14"/>
        <name val="Calibri"/>
        <family val="2"/>
        <scheme val="minor"/>
      </font>
      <alignment horizontal="general" vertical="bottom" textRotation="0" wrapText="1" indent="0" justifyLastLine="0" shrinkToFit="0" readingOrder="0"/>
    </dxf>
    <dxf>
      <font>
        <strike val="0"/>
        <outline val="0"/>
        <shadow val="0"/>
        <u val="none"/>
        <vertAlign val="baseline"/>
        <sz val="14"/>
        <name val="Calibri"/>
        <family val="2"/>
        <scheme val="minor"/>
      </font>
      <alignment horizontal="general" vertical="bottom" textRotation="0" wrapText="1" indent="0" justifyLastLine="0" shrinkToFit="0" readingOrder="0"/>
    </dxf>
    <dxf>
      <font>
        <strike val="0"/>
        <outline val="0"/>
        <shadow val="0"/>
        <u val="none"/>
        <vertAlign val="baseline"/>
        <sz val="14"/>
        <name val="Calibri"/>
        <family val="2"/>
        <scheme val="minor"/>
      </font>
      <alignment horizontal="general" vertical="bottom" textRotation="0" wrapText="1" indent="0" justifyLastLine="0" shrinkToFit="0" readingOrder="0"/>
    </dxf>
    <dxf>
      <font>
        <strike val="0"/>
        <outline val="0"/>
        <shadow val="0"/>
        <u val="none"/>
        <vertAlign val="baseline"/>
        <sz val="14"/>
        <name val="Calibri"/>
        <family val="2"/>
        <scheme val="minor"/>
      </font>
      <alignment horizontal="general" vertical="bottom" textRotation="0" wrapText="1"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numFmt numFmtId="19" formatCode="m/d/yyyy"/>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numFmt numFmtId="19" formatCode="m/d/yyyy"/>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1"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1"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center"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wrapText="1"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IH Permit Portfolio Tracking 'IH PERMITS$'.od" connectionId="1" autoFormatId="16" applyNumberFormats="0" applyBorderFormats="0" applyFontFormats="0" applyPatternFormats="0" applyAlignmentFormats="0" applyWidthHeightFormats="0">
  <queryTableRefresh nextId="69">
    <queryTableFields count="60">
      <queryTableField id="1" name="Permit # (CO)" tableColumnId="1"/>
      <queryTableField id="2" name="Building Address(es)" tableColumnId="2"/>
      <queryTableField id="3" name="Project/Building Name" tableColumnId="3"/>
      <queryTableField id="4" name="Tax ID #(s)" tableColumnId="4"/>
      <queryTableField id="5" name="Owner (Company Name or Owner's Name)" tableColumnId="5"/>
      <queryTableField id="6" name="Owner Contact" tableColumnId="6"/>
      <queryTableField id="7" name="Owner Mailing Address (Physical)" tableColumnId="7"/>
      <queryTableField id="8" name="Owner Mailing Address (City, State, Zip)" tableColumnId="8"/>
      <queryTableField id="9" name="Developer/ Architect" tableColumnId="9"/>
      <queryTableField id="10" name="Applicant &amp; Other Contact Name(s)" tableColumnId="10"/>
      <queryTableField id="11" name="Contact Info (phone/email/address)" tableColumnId="11"/>
      <queryTableField id="12" name="Underwriter" tableColumnId="12"/>
      <queryTableField id="13" name="Construction Coordinator" tableColumnId="13"/>
      <queryTableField id="14" name="Closer" tableColumnId="14"/>
      <queryTableField id="15" name="Property Type" tableColumnId="15"/>
      <queryTableField id="16" name="PHB Project?" tableColumnId="16"/>
      <queryTableField id="17" name="Central City or Gateway Plan District?" tableColumnId="17"/>
      <queryTableField id="18" name="Within the N/NE Neighborhood Housing Strategy area or the Inters" tableColumnId="18"/>
      <queryTableField id="19" name="Mixed-Use or Residential Only?" tableColumnId="19"/>
      <queryTableField id="20" name="Subject to IH?" tableColumnId="20"/>
      <queryTableField id="21" name="Total # of Units" tableColumnId="21"/>
      <queryTableField id="22" name="Option Selected" tableColumnId="22"/>
      <queryTableField id="23" name="Receiving Site Address (Options 3 &amp; 4 only)" tableColumnId="23"/>
      <queryTableField id="24" name="Option 5: Reconfiguration Selected?          (Options 1 &amp; 2 only" tableColumnId="24"/>
      <queryTableField id="25" name="Total # of IH Units" tableColumnId="25"/>
      <queryTableField id="26" name="# of IH Studio Units" tableColumnId="26"/>
      <queryTableField id="27" name="# of IH 1BR Units" tableColumnId="27"/>
      <queryTableField id="28" name="# of IH 2BR Units" tableColumnId="28"/>
      <queryTableField id="29" name="# of IH 3BR Units" tableColumnId="29"/>
      <queryTableField id="30" name="# of IH 4BR Units" tableColumnId="30"/>
      <queryTableField id="31" name="MULTE Council Date" tableColumnId="31"/>
      <queryTableField id="32" name="Estimated 1st Yr# Foregone Revenue Amount" tableColumnId="32"/>
      <queryTableField id="33" name="Estimated Foregone Revenue per Affordable Unit" tableColumnId="33"/>
      <queryTableField id="34" name="% of SDC Exemption (Options 2 &amp; 3 only)" tableColumnId="34"/>
      <queryTableField id="35" name="Total SDC Estimated Exemption Amount" tableColumnId="35"/>
      <queryTableField id="36" name="Total Affordable Housing CET Charge" tableColumnId="36"/>
      <queryTableField id="37" name="Total Aff# Housing CET Exemption Amount" tableColumnId="37"/>
      <queryTableField id="38" name="FAR Bonus Utilized?" tableColumnId="38"/>
      <queryTableField id="39" name="Base FAR" tableColumnId="39"/>
      <queryTableField id="40" name="Earned FAR" tableColumnId="40"/>
      <queryTableField id="41" name="Proposed FAR" tableColumnId="41"/>
      <queryTableField id="42" name="Parking Exemption/Reduction?" tableColumnId="42"/>
      <queryTableField id="43" name="Amount of Parking Required w/out Exemption" tableColumnId="43"/>
      <queryTableField id="44" name="Amount of Parking Exempted" tableColumnId="44"/>
      <queryTableField id="45" name="Parking Proposed" tableColumnId="45"/>
      <queryTableField id="46" name="Fee-In-Lieu Paid" tableColumnId="46"/>
      <queryTableField id="47" name="Updated in HDS?" tableColumnId="47"/>
      <queryTableField id="48" name="Permit Review Status" tableColumnId="48"/>
      <queryTableField id="49" name="Permit Issued" tableColumnId="49"/>
      <queryTableField id="50" name="Framing Inspection" tableColumnId="50"/>
      <queryTableField id="51" name="Wallboard Inspection" tableColumnId="51"/>
      <queryTableField id="52" name="Date(s) sent to Compliance Team" tableColumnId="52"/>
      <queryTableField id="53" name="Final Permit/COO" tableColumnId="53"/>
      <queryTableField id="54" name="Last Date Updated" tableColumnId="54"/>
      <queryTableField id="55" name="IH Specialist" tableColumnId="55"/>
      <queryTableField id="56" name="Notes" tableColumnId="56"/>
      <queryTableField id="65" name="HDS ID #s" tableColumnId="57"/>
      <queryTableField id="66" name="TRIM Project Binder" tableColumnId="58"/>
      <queryTableField id="67" name="F65" tableColumnId="59"/>
      <queryTableField id="68" name="F66" tableColumnId="60"/>
    </queryTableFields>
    <queryTableDeletedFields count="8">
      <deletedField name="F57"/>
      <deletedField name="F58"/>
      <deletedField name="F59"/>
      <deletedField name="F60"/>
      <deletedField name="F61"/>
      <deletedField name="F62"/>
      <deletedField name="F63"/>
      <deletedField name="F64"/>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e_IH_Permit_Portfolio_Tracking__IH_PERMITS__.od" displayName="Table_IH_Permit_Portfolio_Tracking__IH_PERMITS__.od" ref="A1:BH298" tableType="queryTable" totalsRowShown="0" headerRowDxfId="61" dataDxfId="60">
  <autoFilter ref="A1:BH298">
    <filterColumn colId="19">
      <filters>
        <filter val="No- Commercial Only"/>
        <filter val="No- Under 20 Units (Voluntary)"/>
      </filters>
    </filterColumn>
  </autoFilter>
  <sortState ref="A2:BH298">
    <sortCondition ref="AV1:AV298"/>
  </sortState>
  <tableColumns count="60">
    <tableColumn id="1" uniqueName="1" name="Permit # (CO)" queryTableFieldId="1" dataDxfId="59"/>
    <tableColumn id="2" uniqueName="2" name="Building Address(es)" queryTableFieldId="2" dataDxfId="58"/>
    <tableColumn id="3" uniqueName="3" name="Project/Building Name" queryTableFieldId="3" dataDxfId="57"/>
    <tableColumn id="4" uniqueName="4" name="Tax ID #(s)" queryTableFieldId="4" dataDxfId="56"/>
    <tableColumn id="5" uniqueName="5" name="Owner (Company Name or Owner's Name)" queryTableFieldId="5" dataDxfId="55"/>
    <tableColumn id="6" uniqueName="6" name="Owner Contact" queryTableFieldId="6" dataDxfId="54"/>
    <tableColumn id="7" uniqueName="7" name="Owner Mailing Address (Physical)" queryTableFieldId="7" dataDxfId="53"/>
    <tableColumn id="8" uniqueName="8" name="Owner Mailing Address (City, State, Zip)" queryTableFieldId="8" dataDxfId="52"/>
    <tableColumn id="9" uniqueName="9" name="Developer/ Architect" queryTableFieldId="9" dataDxfId="51"/>
    <tableColumn id="10" uniqueName="10" name="Applicant &amp; Other Contact Name(s)" queryTableFieldId="10" dataDxfId="50"/>
    <tableColumn id="11" uniqueName="11" name="Contact Info (phone/email/address)" queryTableFieldId="11" dataDxfId="49"/>
    <tableColumn id="12" uniqueName="12" name="Underwriter" queryTableFieldId="12" dataDxfId="48"/>
    <tableColumn id="13" uniqueName="13" name="Construction Coordinator" queryTableFieldId="13" dataDxfId="47"/>
    <tableColumn id="14" uniqueName="14" name="Closer" queryTableFieldId="14" dataDxfId="46"/>
    <tableColumn id="15" uniqueName="15" name="Property Type" queryTableFieldId="15" dataDxfId="45"/>
    <tableColumn id="16" uniqueName="16" name="PHB Project?" queryTableFieldId="16" dataDxfId="44"/>
    <tableColumn id="17" uniqueName="17" name="Central City or Gateway Plan District?" queryTableFieldId="17" dataDxfId="43"/>
    <tableColumn id="18" uniqueName="18" name="Within the N/NE Neighborhood Housing Strategy area or the Inters" queryTableFieldId="18" dataDxfId="42"/>
    <tableColumn id="19" uniqueName="19" name="Mixed-Use or Residential Only?" queryTableFieldId="19" dataDxfId="41"/>
    <tableColumn id="20" uniqueName="20" name="Subject to IH?" queryTableFieldId="20" dataDxfId="40"/>
    <tableColumn id="21" uniqueName="21" name="Total # of Units" queryTableFieldId="21" dataDxfId="39"/>
    <tableColumn id="22" uniqueName="22" name="Option Selected" queryTableFieldId="22" dataDxfId="38"/>
    <tableColumn id="23" uniqueName="23" name="Receiving Site Address (Options 3 &amp; 4 only)" queryTableFieldId="23" dataDxfId="37"/>
    <tableColumn id="24" uniqueName="24" name="Option 5: Reconfiguration Selected?          (Options 1 &amp; 2 only" queryTableFieldId="24" dataDxfId="36"/>
    <tableColumn id="25" uniqueName="25" name="Total # of IH Units" queryTableFieldId="25" dataDxfId="35"/>
    <tableColumn id="26" uniqueName="26" name="# of IH Studio Units" queryTableFieldId="26" dataDxfId="34"/>
    <tableColumn id="27" uniqueName="27" name="# of IH 1BR Units" queryTableFieldId="27" dataDxfId="33"/>
    <tableColumn id="28" uniqueName="28" name="# of IH 2BR Units" queryTableFieldId="28" dataDxfId="32"/>
    <tableColumn id="29" uniqueName="29" name="# of IH 3BR Units" queryTableFieldId="29" dataDxfId="31"/>
    <tableColumn id="30" uniqueName="30" name="# of IH 4BR Units" queryTableFieldId="30" dataDxfId="30"/>
    <tableColumn id="31" uniqueName="31" name="MULTE Council Date" queryTableFieldId="31" dataDxfId="29"/>
    <tableColumn id="32" uniqueName="32" name="Estimated 1st Yr# Foregone Revenue Amount" queryTableFieldId="32" dataDxfId="28"/>
    <tableColumn id="33" uniqueName="33" name="Estimated Foregone Revenue per Affordable Unit" queryTableFieldId="33" dataDxfId="27"/>
    <tableColumn id="34" uniqueName="34" name="% of SDC Exemption (Options 2 &amp; 3 only)" queryTableFieldId="34" dataDxfId="26"/>
    <tableColumn id="35" uniqueName="35" name="Total SDC Estimated Exemption Amount" queryTableFieldId="35" dataDxfId="25"/>
    <tableColumn id="36" uniqueName="36" name="Total Affordable Housing CET Charge" queryTableFieldId="36" dataDxfId="24"/>
    <tableColumn id="37" uniqueName="37" name="Total Aff# Housing CET Exemption Amount" queryTableFieldId="37" dataDxfId="23"/>
    <tableColumn id="38" uniqueName="38" name="FAR Bonus Utilized?" queryTableFieldId="38" dataDxfId="22"/>
    <tableColumn id="39" uniqueName="39" name="Base FAR" queryTableFieldId="39" dataDxfId="21"/>
    <tableColumn id="40" uniqueName="40" name="Earned FAR" queryTableFieldId="40" dataDxfId="20"/>
    <tableColumn id="41" uniqueName="41" name="Proposed FAR" queryTableFieldId="41" dataDxfId="19"/>
    <tableColumn id="42" uniqueName="42" name="Parking Exemption/Reduction?" queryTableFieldId="42" dataDxfId="18"/>
    <tableColumn id="43" uniqueName="43" name="Amount of Parking Required w/out Exemption" queryTableFieldId="43" dataDxfId="17"/>
    <tableColumn id="44" uniqueName="44" name="Amount of Parking Exempted" queryTableFieldId="44" dataDxfId="16"/>
    <tableColumn id="45" uniqueName="45" name="Parking Proposed" queryTableFieldId="45" dataDxfId="15"/>
    <tableColumn id="46" uniqueName="46" name="Fee-In-Lieu Paid" queryTableFieldId="46" dataDxfId="14"/>
    <tableColumn id="47" uniqueName="47" name="Updated in HDS?" queryTableFieldId="47" dataDxfId="13"/>
    <tableColumn id="48" uniqueName="48" name="Permit Review Status" queryTableFieldId="48" dataDxfId="12"/>
    <tableColumn id="49" uniqueName="49" name="Permit Issued" queryTableFieldId="49" dataDxfId="11"/>
    <tableColumn id="50" uniqueName="50" name="Framing Inspection" queryTableFieldId="50" dataDxfId="10"/>
    <tableColumn id="51" uniqueName="51" name="Wallboard Inspection" queryTableFieldId="51" dataDxfId="9"/>
    <tableColumn id="52" uniqueName="52" name="Date(s) sent to Compliance Team" queryTableFieldId="52" dataDxfId="8"/>
    <tableColumn id="53" uniqueName="53" name="Final Permit/COO" queryTableFieldId="53" dataDxfId="7"/>
    <tableColumn id="54" uniqueName="54" name="Last Date Updated" queryTableFieldId="54" dataDxfId="6"/>
    <tableColumn id="55" uniqueName="55" name="IH Specialist" queryTableFieldId="55" dataDxfId="5"/>
    <tableColumn id="56" uniqueName="56" name="Notes" queryTableFieldId="56" dataDxfId="4"/>
    <tableColumn id="57" uniqueName="57" name="HDS ID #s" queryTableFieldId="65" dataDxfId="3"/>
    <tableColumn id="58" uniqueName="58" name="TRIM Project Binder" queryTableFieldId="66" dataDxfId="2"/>
    <tableColumn id="59" uniqueName="59" name="F65" queryTableFieldId="67" dataDxfId="1"/>
    <tableColumn id="60" uniqueName="60" name="F66" queryTableFieldId="68"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topLeftCell="A13" zoomScale="80" zoomScaleNormal="80" workbookViewId="0">
      <selection activeCell="N17" sqref="N17"/>
    </sheetView>
  </sheetViews>
  <sheetFormatPr defaultRowHeight="15" x14ac:dyDescent="0.25"/>
  <cols>
    <col min="1" max="1" width="36.28515625" customWidth="1"/>
    <col min="2" max="2" width="28.85546875" customWidth="1"/>
    <col min="3" max="3" width="29" customWidth="1"/>
    <col min="4" max="4" width="16.42578125" customWidth="1"/>
    <col min="5" max="5" width="23.28515625" customWidth="1"/>
    <col min="6" max="6" width="27.42578125" customWidth="1"/>
    <col min="7" max="7" width="24.42578125" customWidth="1"/>
    <col min="8" max="8" width="22.85546875" customWidth="1"/>
    <col min="9" max="9" width="24.28515625" customWidth="1"/>
    <col min="10" max="10" width="28.42578125" customWidth="1"/>
    <col min="11" max="11" width="22.5703125" customWidth="1"/>
    <col min="12" max="12" width="25.28515625" customWidth="1"/>
    <col min="13" max="13" width="32.5703125" customWidth="1"/>
    <col min="14" max="14" width="11.7109375" customWidth="1"/>
    <col min="15" max="15" width="14.140625" customWidth="1"/>
  </cols>
  <sheetData>
    <row r="1" spans="1:16" ht="36.75" customHeight="1" x14ac:dyDescent="0.25"/>
    <row r="2" spans="1:16" ht="36.75" customHeight="1" x14ac:dyDescent="0.25">
      <c r="B2" s="110" t="s">
        <v>71</v>
      </c>
      <c r="C2" s="110"/>
      <c r="D2" s="110"/>
      <c r="E2" s="110"/>
      <c r="F2" s="110"/>
      <c r="G2" s="110"/>
      <c r="H2" s="110"/>
      <c r="I2" s="110"/>
      <c r="J2" s="110"/>
      <c r="K2" s="110"/>
      <c r="L2" s="110"/>
      <c r="M2" s="110"/>
      <c r="N2" s="110"/>
      <c r="O2" s="110"/>
    </row>
    <row r="3" spans="1:16" ht="73.5" customHeight="1" thickBot="1" x14ac:dyDescent="0.3">
      <c r="B3" s="111" t="s">
        <v>384</v>
      </c>
      <c r="C3" s="111"/>
      <c r="D3" s="111"/>
      <c r="E3" s="111"/>
      <c r="F3" s="111"/>
      <c r="G3" s="111"/>
      <c r="H3" s="111"/>
      <c r="I3" s="111"/>
      <c r="J3" s="111"/>
      <c r="K3" s="111"/>
      <c r="L3" s="111"/>
      <c r="M3" s="111"/>
      <c r="N3" s="111"/>
      <c r="O3" s="111"/>
    </row>
    <row r="4" spans="1:16" ht="73.5" customHeight="1" thickBot="1" x14ac:dyDescent="0.3">
      <c r="C4" s="29"/>
      <c r="D4" s="121" t="s">
        <v>303</v>
      </c>
      <c r="E4" s="122"/>
      <c r="F4" s="123"/>
      <c r="G4" s="121" t="s">
        <v>306</v>
      </c>
      <c r="H4" s="122"/>
      <c r="I4" s="123"/>
      <c r="J4" s="121" t="s">
        <v>307</v>
      </c>
      <c r="K4" s="122"/>
      <c r="L4" s="123"/>
      <c r="M4" s="29"/>
      <c r="N4" s="29"/>
      <c r="O4" s="29"/>
    </row>
    <row r="5" spans="1:16" ht="84.75" customHeight="1" thickBot="1" x14ac:dyDescent="0.3">
      <c r="A5" s="33"/>
      <c r="C5" s="2"/>
      <c r="D5" s="75" t="s">
        <v>309</v>
      </c>
      <c r="E5" s="35" t="s">
        <v>304</v>
      </c>
      <c r="F5" s="36" t="s">
        <v>305</v>
      </c>
      <c r="G5" s="75" t="s">
        <v>298</v>
      </c>
      <c r="H5" s="35" t="s">
        <v>299</v>
      </c>
      <c r="I5" s="36" t="s">
        <v>300</v>
      </c>
      <c r="J5" s="75" t="s">
        <v>308</v>
      </c>
      <c r="K5" s="35" t="s">
        <v>301</v>
      </c>
      <c r="L5" s="36" t="s">
        <v>302</v>
      </c>
    </row>
    <row r="6" spans="1:16" ht="21.75" thickBot="1" x14ac:dyDescent="0.4">
      <c r="A6" s="33"/>
      <c r="C6" s="90" t="s">
        <v>296</v>
      </c>
      <c r="D6" s="76">
        <f>SUM(Data!U2:U373)</f>
        <v>1215</v>
      </c>
      <c r="E6" s="48">
        <f>SUMIF(Data!O:O,"Apartments", Data!U:U)</f>
        <v>1200</v>
      </c>
      <c r="F6" s="52">
        <f>SUMIF(Data!O:O,"Condos", Data!U:U)</f>
        <v>15</v>
      </c>
      <c r="G6" s="76">
        <f>SUMIF(Data!P2:P373,"yes",Data!U2:U373)</f>
        <v>353</v>
      </c>
      <c r="H6" s="48">
        <f>SUMIFS(Data!U:U, Data!O:O,"Apartments",Data!P:P, "Yes")</f>
        <v>353</v>
      </c>
      <c r="I6" s="53">
        <f>SUMIFS(Data!U:U, Data!O:O,"Condos",Data!P:P, "Yes")</f>
        <v>0</v>
      </c>
      <c r="J6" s="76">
        <f>SUMIF(Data!P2:P373,"no",Data!U2:U373)</f>
        <v>862</v>
      </c>
      <c r="K6" s="54">
        <f>SUMIFS(Data!U:U, Data!O:O,"Apartments",Data!P:P, "No")</f>
        <v>847</v>
      </c>
      <c r="L6" s="52">
        <f>SUMIFS(Data!U:U, Data!O:O,"Condos",Data!P:P, "No")</f>
        <v>15</v>
      </c>
    </row>
    <row r="7" spans="1:16" ht="59.25" customHeight="1" thickBot="1" x14ac:dyDescent="0.4">
      <c r="A7" s="33"/>
      <c r="C7" s="90" t="s">
        <v>297</v>
      </c>
      <c r="D7" s="76">
        <f>COUNTA(Data!B2:B373)</f>
        <v>25</v>
      </c>
      <c r="E7" s="48">
        <f>COUNTIF(Data!O:O, "Apartments")</f>
        <v>23</v>
      </c>
      <c r="F7" s="52">
        <f>COUNTIF(Data!O:O, "Condos")</f>
        <v>1</v>
      </c>
      <c r="G7" s="76">
        <f>COUNTIF(Data!P2:P373,"Yes")</f>
        <v>5</v>
      </c>
      <c r="H7" s="48">
        <f>COUNTIFS(Data!O:O, "Apartments", Data!P:P, "yes")</f>
        <v>5</v>
      </c>
      <c r="I7" s="53">
        <f>COUNTIFS(Data!O:O, "Condos", Data!P:P, "yes")</f>
        <v>0</v>
      </c>
      <c r="J7" s="76">
        <f>COUNTIF(Data!P2:P373,"No")</f>
        <v>20</v>
      </c>
      <c r="K7" s="54">
        <f>COUNTIFS(Data!O:O, "Apartments", Data!P:P, "no")</f>
        <v>18</v>
      </c>
      <c r="L7" s="52">
        <f>COUNTIFS(Data!O:O, "Condos", Data!P:P, "No")</f>
        <v>1</v>
      </c>
    </row>
    <row r="8" spans="1:16" ht="78" customHeight="1" thickBot="1" x14ac:dyDescent="0.3">
      <c r="A8" s="1"/>
      <c r="C8" s="30"/>
      <c r="D8" s="115" t="s">
        <v>310</v>
      </c>
      <c r="E8" s="115"/>
      <c r="F8" s="115"/>
      <c r="G8" s="13"/>
      <c r="H8" s="13"/>
    </row>
    <row r="9" spans="1:16" ht="90.75" thickBot="1" x14ac:dyDescent="0.3">
      <c r="A9" s="1"/>
      <c r="B9" s="35" t="s">
        <v>293</v>
      </c>
      <c r="C9" s="37">
        <f>SUM(Data!Y:Y)</f>
        <v>147</v>
      </c>
      <c r="D9" s="116"/>
      <c r="E9" s="116"/>
      <c r="F9" s="116"/>
      <c r="G9" s="81" t="s">
        <v>58</v>
      </c>
      <c r="H9" s="49">
        <f>COUNTIF(Data!X2:X423, "Yes")</f>
        <v>2</v>
      </c>
      <c r="J9" s="80" t="s">
        <v>72</v>
      </c>
      <c r="K9" s="91" t="s">
        <v>289</v>
      </c>
      <c r="L9" s="92" t="s">
        <v>290</v>
      </c>
      <c r="M9" s="79" t="s">
        <v>294</v>
      </c>
      <c r="P9" s="2"/>
    </row>
    <row r="10" spans="1:16" ht="46.5" customHeight="1" thickBot="1" x14ac:dyDescent="0.45">
      <c r="A10" s="1"/>
      <c r="B10" s="38"/>
      <c r="C10" s="93" t="s">
        <v>294</v>
      </c>
      <c r="D10" s="94" t="s">
        <v>62</v>
      </c>
      <c r="E10" s="94" t="s">
        <v>63</v>
      </c>
      <c r="F10" s="94" t="s">
        <v>64</v>
      </c>
      <c r="G10" s="95" t="s">
        <v>65</v>
      </c>
      <c r="H10" s="96" t="s">
        <v>66</v>
      </c>
      <c r="J10" s="34" t="s">
        <v>74</v>
      </c>
      <c r="K10" s="82">
        <f>SUMIFS(Data!Y:Y,Data!V:V, "Option 3 (10%)", Data!O:O, "Apartments")+ SUMIFS(Data!Y:Y, Data!V:V, "Option 4 (15%)", Data!O:O, "Apartments")</f>
        <v>0</v>
      </c>
      <c r="L10" s="83">
        <f>SUMIFS(Data!Y:Y,Data!V:V, "Option 3 (10%)", Data!O:O, "Condos")+ SUMIFS(Data!Y:Y, Data!V:V, "Option 4 (15%)", Data!O:O, "Condos")</f>
        <v>0</v>
      </c>
      <c r="M10" s="77">
        <f>K10+L10</f>
        <v>0</v>
      </c>
    </row>
    <row r="11" spans="1:16" ht="52.5" customHeight="1" thickBot="1" x14ac:dyDescent="0.3">
      <c r="A11" s="1"/>
      <c r="B11" s="41" t="s">
        <v>291</v>
      </c>
      <c r="C11" s="88">
        <f>SUMIF(Data!O:O, "Apartments", Data!Y:Y)</f>
        <v>145</v>
      </c>
      <c r="D11" s="39">
        <f>SUMIF(Data!O:O, "Apartments", Data!Z:Z)</f>
        <v>42</v>
      </c>
      <c r="E11" s="39">
        <f>SUMIF(Data!O:O, "Apartments", Data!AA:AA)</f>
        <v>58</v>
      </c>
      <c r="F11" s="39">
        <f>SUMIF(Data!O:O, "Apartments", Data!AB:AB)</f>
        <v>15</v>
      </c>
      <c r="G11" s="39">
        <f>SUMIF(Data!O:O, "Apartments", Data!AC:AC)</f>
        <v>0</v>
      </c>
      <c r="H11" s="40">
        <f>SUMIF(Data!O:O, "Apartments", Data!AD:AD)</f>
        <v>1</v>
      </c>
      <c r="J11" s="42" t="s">
        <v>75</v>
      </c>
      <c r="K11" s="84">
        <f>SUMIFS(Data!Y:Y, Data!V:V,"Option 2 (10%)",Data!O:O,"Apartments")+SUMIFS(Data!Y:Y,Data!V:V,"Option 2 (8%)",Data!O:O,"Apartments")+SUMIFS(Data!Y:Y,Data!V:V,"Option 3 (20%)",Data!O:O, "Apartments" )+ SUMIFS(Data!Y:Y,Data!V:V,"Option 4 (25%)", Data!O:O,"Apartments")</f>
        <v>66</v>
      </c>
      <c r="L11" s="85">
        <f>SUMIFS(Data!Y:Y, Data!V:V,"Option 2 (10%)",Data!O:O,"Condos")+SUMIFS(Data!Y:Y,Data!V:V,"Option 2 (8%)",Data!O:O,"Condos")+SUMIFS(Data!Y:Y,Data!V:V,"Option 3 (20%)",Data!O:O, "Condos" )+ SUMIFS(Data!Y:Y,Data!V:V,"Option 4 (25%)", Data!O:O,"Condos")</f>
        <v>0</v>
      </c>
      <c r="M11" s="77">
        <f t="shared" ref="M11:M12" si="0">K11+L11</f>
        <v>66</v>
      </c>
    </row>
    <row r="12" spans="1:16" ht="42.75" thickBot="1" x14ac:dyDescent="0.3">
      <c r="A12" s="1"/>
      <c r="B12" s="43" t="s">
        <v>292</v>
      </c>
      <c r="C12" s="76">
        <f>SUMIF(Data!O:O, "Condos", Data!Y:Y)</f>
        <v>2</v>
      </c>
      <c r="D12" s="44">
        <f>SUMIF(Data!O:O, "Condos", Data!Z:Z)</f>
        <v>0</v>
      </c>
      <c r="E12" s="44">
        <f>SUMIF(Data!O:O, "Condos", Data!AA:AA)</f>
        <v>0</v>
      </c>
      <c r="F12" s="44">
        <f>SUMIF(Data!O:O, "Condos", Data!AB:AB)</f>
        <v>0</v>
      </c>
      <c r="G12" s="44">
        <f>SUMIF(Data!O:O, "Condos", Data!AC:AC)</f>
        <v>1</v>
      </c>
      <c r="H12" s="45">
        <f>SUMIF(Data!O:O, "Condos", Data!AD:AD)</f>
        <v>1</v>
      </c>
      <c r="J12" s="66" t="s">
        <v>76</v>
      </c>
      <c r="K12" s="86">
        <f>SUMIFS(Data!Y:Y,Data!V:V, "Option 1 (20%)", Data!O:O, "Apartments")+ SUMIFS(Data!Y:Y,Data!V:V, "Option 1 (15%)",Data!O:O, "Apartments")</f>
        <v>79</v>
      </c>
      <c r="L12" s="87">
        <f>SUMIFS(Data!Y:Y,Data!V:V, "Option 1 (20%)", Data!O:O, "Condos")+ SUMIFS(Data!Y:Y,Data!V:V, "Option 1 (15%)",Data!O:O, "Condos")</f>
        <v>2</v>
      </c>
      <c r="M12" s="78">
        <f t="shared" si="0"/>
        <v>81</v>
      </c>
    </row>
    <row r="13" spans="1:16" ht="70.5" customHeight="1" thickBot="1" x14ac:dyDescent="0.35">
      <c r="A13" s="1"/>
      <c r="B13" s="112" t="s">
        <v>372</v>
      </c>
      <c r="C13" s="113"/>
      <c r="D13" s="113"/>
      <c r="E13" s="113"/>
      <c r="F13" s="113"/>
      <c r="G13" s="113"/>
      <c r="H13" s="114"/>
    </row>
    <row r="14" spans="1:16" ht="53.25" customHeight="1" thickBot="1" x14ac:dyDescent="0.45">
      <c r="A14" s="1"/>
      <c r="B14" s="50"/>
      <c r="C14" s="50"/>
      <c r="D14" s="50"/>
      <c r="E14" s="50"/>
      <c r="F14" s="50"/>
      <c r="G14" s="50"/>
      <c r="H14" s="50"/>
      <c r="J14" s="119" t="s">
        <v>311</v>
      </c>
      <c r="K14" s="120"/>
      <c r="L14" s="60"/>
      <c r="M14" s="117" t="s">
        <v>313</v>
      </c>
      <c r="N14" s="118"/>
    </row>
    <row r="15" spans="1:16" ht="63.75" thickBot="1" x14ac:dyDescent="0.45">
      <c r="A15" s="1"/>
      <c r="B15" s="61" t="s">
        <v>295</v>
      </c>
      <c r="C15" s="76" t="s">
        <v>294</v>
      </c>
      <c r="D15" s="97" t="s">
        <v>62</v>
      </c>
      <c r="E15" s="98" t="s">
        <v>63</v>
      </c>
      <c r="F15" s="98" t="s">
        <v>64</v>
      </c>
      <c r="G15" s="98" t="s">
        <v>65</v>
      </c>
      <c r="H15" s="92" t="s">
        <v>66</v>
      </c>
      <c r="J15" s="46" t="s">
        <v>56</v>
      </c>
      <c r="K15" s="51">
        <f>COUNTIF(Data!T:T,"No- Under 20 Units (Voluntary)") + COUNTIF(Data!T:T, "Yes- Revested Under IH")</f>
        <v>11</v>
      </c>
      <c r="L15" s="55"/>
      <c r="M15" s="56" t="s">
        <v>314</v>
      </c>
      <c r="N15" s="47">
        <f>COUNTIFS(Data!V:V, "Option 6 (FIL)",Data!T:T, "No- Under 20 Units (Voluntary)")+ COUNTIFS(Data!V:V, "Option 6 (FIL)", Data!T:T, "No- Commercial Only")</f>
        <v>4</v>
      </c>
    </row>
    <row r="16" spans="1:16" ht="84.75" thickBot="1" x14ac:dyDescent="0.45">
      <c r="B16" s="62" t="s">
        <v>316</v>
      </c>
      <c r="C16" s="75">
        <f>SUMIFS(Data!Y:Y, Data!O:O, "Apartments", Data!AV:AV,"Approved")</f>
        <v>63</v>
      </c>
      <c r="D16" s="63">
        <f>SUMIFS(Data!Z:Z, Data!O:O, "Apartments", Data!AV:AV,"Approved")</f>
        <v>31</v>
      </c>
      <c r="E16" s="63">
        <f>SUMIFS(Data!AA:AA, Data!O:O, "Apartments", Data!AV:AV,"Approved")</f>
        <v>22</v>
      </c>
      <c r="F16" s="63">
        <f>SUMIFS(Data!AB:AB, Data!O:O, "Apartments", Data!AV:AV,"Approved")</f>
        <v>9</v>
      </c>
      <c r="G16" s="63">
        <f>SUMIFS(Data!AC:AC, Data!O:O, "Apartments", Data!AV:AV,"Approved")</f>
        <v>0</v>
      </c>
      <c r="H16" s="64">
        <f>SUMIFS(Data!AD:AD, Data!O:O, "Apartments", Data!AV:AV,"Approved")</f>
        <v>1</v>
      </c>
      <c r="J16" s="73" t="s">
        <v>57</v>
      </c>
      <c r="K16" s="47">
        <f>COUNTIF(Data!T2:T373,"Yes- Revested Under IH")</f>
        <v>6</v>
      </c>
      <c r="L16" s="55"/>
      <c r="M16" s="57" t="s">
        <v>315</v>
      </c>
      <c r="N16" s="58">
        <f>COUNTIFS(Data!V:V, "Option 6 (FIL)", Data!T:T, "Yes")</f>
        <v>0</v>
      </c>
    </row>
    <row r="17" spans="2:14" ht="47.25" customHeight="1" thickBot="1" x14ac:dyDescent="0.45">
      <c r="B17" s="65" t="s">
        <v>317</v>
      </c>
      <c r="C17" s="89">
        <f>SUM(C11-C16)</f>
        <v>82</v>
      </c>
      <c r="D17" s="67">
        <f>D11-D16</f>
        <v>11</v>
      </c>
      <c r="E17" s="67">
        <f>E11-E16</f>
        <v>36</v>
      </c>
      <c r="F17" s="67">
        <f>F11-F16</f>
        <v>6</v>
      </c>
      <c r="G17" s="67">
        <f>G11-G16</f>
        <v>0</v>
      </c>
      <c r="H17" s="68">
        <f>H11-H16</f>
        <v>0</v>
      </c>
      <c r="J17" s="74" t="s">
        <v>312</v>
      </c>
      <c r="K17" s="59">
        <f>COUNTIF(Data!T:T,"No- Under 20 Units (Voluntary)")</f>
        <v>5</v>
      </c>
      <c r="L17" s="55"/>
      <c r="M17" s="55"/>
      <c r="N17" s="55"/>
    </row>
    <row r="18" spans="2:14" ht="63" x14ac:dyDescent="0.4">
      <c r="B18" s="69" t="s">
        <v>318</v>
      </c>
      <c r="C18" s="75">
        <f>SUMIFS(Data!Y:Y, Data!O:O, "Condos", Data!AV:AV,"Approved")</f>
        <v>2</v>
      </c>
      <c r="D18" s="70">
        <f>SUMIFS(Data!Z:Z, Data!O:O, "Condos", Data!AV:AV,"Approved")</f>
        <v>0</v>
      </c>
      <c r="E18" s="63">
        <f>SUMIFS(Data!AA:AA, Data!O:O, "Condos", Data!AV:AV,"Approved")</f>
        <v>0</v>
      </c>
      <c r="F18" s="63">
        <f>SUMIFS(Data!AB:AB, Data!O:O, "Condos", Data!AV:AV,"Approved")</f>
        <v>0</v>
      </c>
      <c r="G18" s="63">
        <f>SUMIFS(Data!AC:AC, Data!O:O, "Condos", Data!AV:AV,"Approved")</f>
        <v>1</v>
      </c>
      <c r="H18" s="64">
        <f>SUMIFS(Data!AD:AD, Data!O:O, "Condos", Data!AV:AV,"Approved")</f>
        <v>1</v>
      </c>
    </row>
    <row r="19" spans="2:14" ht="63.75" thickBot="1" x14ac:dyDescent="0.45">
      <c r="B19" s="71" t="s">
        <v>319</v>
      </c>
      <c r="C19" s="89">
        <f t="shared" ref="C19:H19" si="1">C12-C18</f>
        <v>0</v>
      </c>
      <c r="D19" s="57">
        <f t="shared" si="1"/>
        <v>0</v>
      </c>
      <c r="E19" s="72">
        <f t="shared" si="1"/>
        <v>0</v>
      </c>
      <c r="F19" s="67">
        <f t="shared" si="1"/>
        <v>0</v>
      </c>
      <c r="G19" s="67">
        <f t="shared" si="1"/>
        <v>0</v>
      </c>
      <c r="H19" s="68">
        <f t="shared" si="1"/>
        <v>0</v>
      </c>
    </row>
    <row r="25" spans="2:14" ht="18.75" x14ac:dyDescent="0.25">
      <c r="F25" s="32"/>
    </row>
    <row r="26" spans="2:14" x14ac:dyDescent="0.25">
      <c r="F26" s="31"/>
    </row>
  </sheetData>
  <mergeCells count="9">
    <mergeCell ref="B2:O2"/>
    <mergeCell ref="B3:O3"/>
    <mergeCell ref="B13:H13"/>
    <mergeCell ref="D8:F9"/>
    <mergeCell ref="M14:N14"/>
    <mergeCell ref="J14:K14"/>
    <mergeCell ref="D4:F4"/>
    <mergeCell ref="G4:I4"/>
    <mergeCell ref="J4:L4"/>
  </mergeCells>
  <pageMargins left="0.25" right="0.25" top="0.75" bottom="0.75" header="0.3" footer="0.3"/>
  <pageSetup paperSize="5"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1"/>
  <sheetViews>
    <sheetView zoomScale="80" zoomScaleNormal="80" workbookViewId="0">
      <selection activeCell="G5" sqref="G5"/>
    </sheetView>
  </sheetViews>
  <sheetFormatPr defaultRowHeight="15" x14ac:dyDescent="0.25"/>
  <cols>
    <col min="2" max="2" width="22.28515625" customWidth="1"/>
    <col min="3" max="3" width="16.140625" customWidth="1"/>
    <col min="4" max="4" width="20.7109375" customWidth="1"/>
    <col min="5" max="5" width="26.85546875" customWidth="1"/>
    <col min="6" max="6" width="20.28515625" customWidth="1"/>
    <col min="7" max="7" width="26.5703125" customWidth="1"/>
    <col min="8" max="8" width="25.5703125" customWidth="1"/>
    <col min="9" max="9" width="14" customWidth="1"/>
    <col min="10" max="10" width="13.42578125" customWidth="1"/>
    <col min="11" max="11" width="12.42578125" customWidth="1"/>
    <col min="12" max="12" width="11.140625" customWidth="1"/>
    <col min="13" max="13" width="11.7109375" customWidth="1"/>
    <col min="14" max="14" width="14.140625" customWidth="1"/>
  </cols>
  <sheetData>
    <row r="2" spans="2:14" ht="74.25" customHeight="1" x14ac:dyDescent="0.25">
      <c r="B2" s="127" t="s">
        <v>84</v>
      </c>
      <c r="C2" s="128"/>
      <c r="D2" s="128"/>
      <c r="E2" s="128"/>
      <c r="F2" s="128"/>
      <c r="G2" s="128"/>
      <c r="H2" s="128"/>
    </row>
    <row r="3" spans="2:14" ht="61.5" customHeight="1" thickBot="1" x14ac:dyDescent="0.3">
      <c r="B3" s="129">
        <v>43188</v>
      </c>
      <c r="C3" s="129"/>
      <c r="D3" s="129"/>
      <c r="E3" s="129"/>
      <c r="F3" s="129"/>
      <c r="G3" s="129"/>
      <c r="H3" s="129"/>
    </row>
    <row r="4" spans="2:14" ht="57" thickBot="1" x14ac:dyDescent="0.3">
      <c r="B4" s="3" t="s">
        <v>70</v>
      </c>
      <c r="C4" s="4">
        <f>COUNTA(Data!C2:C423)</f>
        <v>25</v>
      </c>
      <c r="D4" s="5"/>
      <c r="E4" s="6" t="s">
        <v>59</v>
      </c>
      <c r="F4" s="7">
        <f>SUM(Data!U2:U423)</f>
        <v>1215</v>
      </c>
    </row>
    <row r="5" spans="2:14" ht="56.25" x14ac:dyDescent="0.25">
      <c r="B5" s="12" t="s">
        <v>54</v>
      </c>
      <c r="C5" s="11">
        <f>COUNTIF(Data!P2:P423,"Yes")</f>
        <v>5</v>
      </c>
      <c r="D5" s="13"/>
      <c r="E5" s="14" t="s">
        <v>60</v>
      </c>
      <c r="F5" s="15">
        <f>SUMIF(Data!P2:P373,"yes",Data!U2:U373)</f>
        <v>353</v>
      </c>
    </row>
    <row r="6" spans="2:14" ht="75.75" thickBot="1" x14ac:dyDescent="0.3">
      <c r="B6" s="24" t="s">
        <v>55</v>
      </c>
      <c r="C6" s="20">
        <f>COUNTIF(Data!P2:P423,"No")</f>
        <v>20</v>
      </c>
      <c r="D6" s="13"/>
      <c r="E6" s="18" t="s">
        <v>61</v>
      </c>
      <c r="F6" s="19">
        <f>SUMIF(Data!P2:P373,"no",Data!U2:U373)</f>
        <v>862</v>
      </c>
    </row>
    <row r="7" spans="2:14" ht="15.75" thickBot="1" x14ac:dyDescent="0.3"/>
    <row r="8" spans="2:14" ht="15" customHeight="1" thickBot="1" x14ac:dyDescent="0.3">
      <c r="B8" s="22" t="s">
        <v>73</v>
      </c>
      <c r="C8" s="23">
        <f>'PHAC Summary'!C9</f>
        <v>147</v>
      </c>
      <c r="I8" s="21"/>
      <c r="J8" s="21"/>
      <c r="K8" s="21"/>
      <c r="L8" s="21"/>
      <c r="M8" s="21"/>
      <c r="N8" s="21"/>
    </row>
    <row r="9" spans="2:14" ht="99.75" customHeight="1" thickBot="1" x14ac:dyDescent="0.3">
      <c r="B9" s="8" t="s">
        <v>83</v>
      </c>
      <c r="C9" s="9">
        <f>SUMIFS(Data!Y2:Y523, Data!P2:P523, "NO")</f>
        <v>119</v>
      </c>
      <c r="D9" s="10" t="s">
        <v>62</v>
      </c>
      <c r="E9" s="10" t="s">
        <v>63</v>
      </c>
      <c r="F9" s="10" t="s">
        <v>64</v>
      </c>
      <c r="G9" s="10" t="s">
        <v>65</v>
      </c>
      <c r="H9" s="11" t="s">
        <v>66</v>
      </c>
      <c r="I9" s="21"/>
      <c r="J9" s="21"/>
      <c r="K9" s="21"/>
      <c r="L9" s="21"/>
      <c r="M9" s="21"/>
      <c r="N9" s="21"/>
    </row>
    <row r="10" spans="2:14" ht="68.25" customHeight="1" thickBot="1" x14ac:dyDescent="0.35">
      <c r="B10" s="16"/>
      <c r="C10" s="8" t="s">
        <v>67</v>
      </c>
      <c r="D10" s="17">
        <f>SUMIFS(Data!Z2:Z523, Data!P2:P523, "NO")</f>
        <v>36</v>
      </c>
      <c r="E10" s="17">
        <f>SUMIFS(Data!AA2:AA523, Data!P2:P523, "NO")</f>
        <v>44</v>
      </c>
      <c r="F10" s="17">
        <f>SUMIFS(Data!AB2:AB523, Data!P2:P523, "NO")</f>
        <v>7</v>
      </c>
      <c r="G10" s="17">
        <f>SUMIFS(Data!AC2:AC523, Data!P2:P523, "NO")</f>
        <v>1</v>
      </c>
      <c r="H10" s="4">
        <f>SUMIFS(Data!AD2:AD523, Data!P2:P523, "NO")</f>
        <v>2</v>
      </c>
    </row>
    <row r="11" spans="2:14" ht="122.25" customHeight="1" thickBot="1" x14ac:dyDescent="0.3">
      <c r="B11" s="124" t="s">
        <v>383</v>
      </c>
      <c r="C11" s="125"/>
      <c r="D11" s="125"/>
      <c r="E11" s="125"/>
      <c r="F11" s="125"/>
      <c r="G11" s="125"/>
      <c r="H11" s="126"/>
    </row>
  </sheetData>
  <mergeCells count="3">
    <mergeCell ref="B11:H11"/>
    <mergeCell ref="B2:H2"/>
    <mergeCell ref="B3:H3"/>
  </mergeCells>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72"/>
  <sheetViews>
    <sheetView topLeftCell="B1" zoomScale="80" zoomScaleNormal="80" workbookViewId="0">
      <selection activeCell="BE1" sqref="BE1:BH1048576"/>
    </sheetView>
  </sheetViews>
  <sheetFormatPr defaultRowHeight="15" x14ac:dyDescent="0.25"/>
  <cols>
    <col min="1" max="1" width="69.140625" hidden="1" customWidth="1"/>
    <col min="2" max="2" width="51.42578125" style="108" bestFit="1" customWidth="1"/>
    <col min="3" max="3" width="36" style="27" bestFit="1" customWidth="1"/>
    <col min="4" max="4" width="26.85546875" style="27" hidden="1" customWidth="1"/>
    <col min="5" max="5" width="55.28515625" style="27" hidden="1" customWidth="1"/>
    <col min="6" max="6" width="48.7109375" style="27" hidden="1" customWidth="1"/>
    <col min="7" max="7" width="37.42578125" style="27" hidden="1" customWidth="1"/>
    <col min="8" max="8" width="39.42578125" style="27" hidden="1" customWidth="1"/>
    <col min="9" max="9" width="40" style="27" hidden="1" customWidth="1"/>
    <col min="10" max="10" width="53.85546875" style="27" hidden="1" customWidth="1"/>
    <col min="11" max="11" width="81.140625" style="27" hidden="1" customWidth="1"/>
    <col min="12" max="12" width="15.42578125" style="27" hidden="1" customWidth="1"/>
    <col min="13" max="13" width="26" style="27" hidden="1" customWidth="1"/>
    <col min="14" max="14" width="13.5703125" style="27" hidden="1" customWidth="1"/>
    <col min="15" max="15" width="22.85546875" style="27" bestFit="1" customWidth="1"/>
    <col min="16" max="16" width="21.42578125" bestFit="1" customWidth="1"/>
    <col min="17" max="17" width="32" customWidth="1"/>
    <col min="18" max="18" width="36.28515625" customWidth="1"/>
    <col min="19" max="19" width="43.28515625" bestFit="1" customWidth="1"/>
    <col min="20" max="20" width="36.5703125" bestFit="1" customWidth="1"/>
    <col min="21" max="21" width="23.85546875" bestFit="1" customWidth="1"/>
    <col min="22" max="22" width="25.28515625" bestFit="1" customWidth="1"/>
    <col min="23" max="23" width="42.28515625" hidden="1" customWidth="1"/>
    <col min="24" max="24" width="36.42578125" customWidth="1"/>
    <col min="25" max="25" width="26.85546875" bestFit="1" customWidth="1"/>
    <col min="26" max="26" width="28.5703125" bestFit="1" customWidth="1"/>
    <col min="27" max="30" width="25.42578125" bestFit="1" customWidth="1"/>
    <col min="31" max="31" width="21.28515625" hidden="1" customWidth="1"/>
    <col min="32" max="32" width="44.140625" hidden="1" customWidth="1"/>
    <col min="33" max="33" width="48.140625" hidden="1" customWidth="1"/>
    <col min="34" max="34" width="39.85546875" hidden="1" customWidth="1"/>
    <col min="35" max="35" width="39.28515625" hidden="1" customWidth="1"/>
    <col min="36" max="36" width="36.28515625" hidden="1" customWidth="1"/>
    <col min="37" max="37" width="41.5703125" hidden="1" customWidth="1"/>
    <col min="38" max="38" width="21.28515625" hidden="1" customWidth="1"/>
    <col min="39" max="39" width="11.28515625" hidden="1" customWidth="1"/>
    <col min="40" max="40" width="13.28515625" hidden="1" customWidth="1"/>
    <col min="41" max="41" width="15.7109375" hidden="1" customWidth="1"/>
    <col min="42" max="42" width="31.28515625" hidden="1" customWidth="1"/>
    <col min="43" max="43" width="45.28515625" hidden="1" customWidth="1"/>
    <col min="44" max="44" width="29.7109375" hidden="1" customWidth="1"/>
    <col min="45" max="45" width="18.85546875" hidden="1" customWidth="1"/>
    <col min="46" max="46" width="25.42578125" bestFit="1" customWidth="1"/>
    <col min="47" max="47" width="2.7109375" hidden="1" customWidth="1"/>
    <col min="48" max="48" width="38.140625" style="1" bestFit="1" customWidth="1"/>
    <col min="49" max="49" width="22.42578125" bestFit="1" customWidth="1"/>
    <col min="50" max="50" width="20.42578125" hidden="1" customWidth="1"/>
    <col min="51" max="51" width="22.5703125" hidden="1" customWidth="1"/>
    <col min="52" max="52" width="33.140625" hidden="1" customWidth="1"/>
    <col min="53" max="53" width="19" hidden="1" customWidth="1"/>
    <col min="54" max="54" width="19.7109375" hidden="1" customWidth="1"/>
    <col min="55" max="55" width="14" hidden="1" customWidth="1"/>
    <col min="56" max="56" width="81.140625" style="1" hidden="1" customWidth="1"/>
    <col min="57" max="57" width="17.28515625" style="1" hidden="1" customWidth="1"/>
    <col min="58" max="58" width="29.5703125" style="1" hidden="1" customWidth="1"/>
    <col min="59" max="60" width="10.85546875" style="1" hidden="1" customWidth="1"/>
  </cols>
  <sheetData>
    <row r="1" spans="1:60" s="1" customFormat="1" ht="243.75" x14ac:dyDescent="0.3">
      <c r="A1" s="99" t="s">
        <v>85</v>
      </c>
      <c r="B1" s="100" t="s">
        <v>0</v>
      </c>
      <c r="C1" s="100" t="s">
        <v>1</v>
      </c>
      <c r="D1" s="100" t="s">
        <v>86</v>
      </c>
      <c r="E1" s="100" t="s">
        <v>87</v>
      </c>
      <c r="F1" s="100" t="s">
        <v>88</v>
      </c>
      <c r="G1" s="100" t="s">
        <v>89</v>
      </c>
      <c r="H1" s="100" t="s">
        <v>90</v>
      </c>
      <c r="I1" s="100" t="s">
        <v>91</v>
      </c>
      <c r="J1" s="100" t="s">
        <v>92</v>
      </c>
      <c r="K1" s="100" t="s">
        <v>93</v>
      </c>
      <c r="L1" s="100" t="s">
        <v>94</v>
      </c>
      <c r="M1" s="100" t="s">
        <v>95</v>
      </c>
      <c r="N1" s="100" t="s">
        <v>96</v>
      </c>
      <c r="O1" s="100" t="s">
        <v>2</v>
      </c>
      <c r="P1" s="100" t="s">
        <v>3</v>
      </c>
      <c r="Q1" s="100" t="s">
        <v>4</v>
      </c>
      <c r="R1" s="100" t="s">
        <v>330</v>
      </c>
      <c r="S1" s="100" t="s">
        <v>5</v>
      </c>
      <c r="T1" s="100" t="s">
        <v>6</v>
      </c>
      <c r="U1" s="100" t="s">
        <v>7</v>
      </c>
      <c r="V1" s="100" t="s">
        <v>8</v>
      </c>
      <c r="W1" s="100" t="s">
        <v>97</v>
      </c>
      <c r="X1" s="100" t="s">
        <v>331</v>
      </c>
      <c r="Y1" s="100" t="s">
        <v>9</v>
      </c>
      <c r="Z1" s="100" t="s">
        <v>10</v>
      </c>
      <c r="AA1" s="100" t="s">
        <v>11</v>
      </c>
      <c r="AB1" s="100" t="s">
        <v>12</v>
      </c>
      <c r="AC1" s="100" t="s">
        <v>13</v>
      </c>
      <c r="AD1" s="100" t="s">
        <v>14</v>
      </c>
      <c r="AE1" s="100" t="s">
        <v>98</v>
      </c>
      <c r="AF1" s="100" t="s">
        <v>99</v>
      </c>
      <c r="AG1" s="100" t="s">
        <v>100</v>
      </c>
      <c r="AH1" s="100" t="s">
        <v>101</v>
      </c>
      <c r="AI1" s="100" t="s">
        <v>102</v>
      </c>
      <c r="AJ1" s="100" t="s">
        <v>103</v>
      </c>
      <c r="AK1" s="100" t="s">
        <v>104</v>
      </c>
      <c r="AL1" s="100" t="s">
        <v>105</v>
      </c>
      <c r="AM1" s="100" t="s">
        <v>106</v>
      </c>
      <c r="AN1" s="100" t="s">
        <v>107</v>
      </c>
      <c r="AO1" s="100" t="s">
        <v>108</v>
      </c>
      <c r="AP1" s="100" t="s">
        <v>109</v>
      </c>
      <c r="AQ1" s="100" t="s">
        <v>110</v>
      </c>
      <c r="AR1" s="100" t="s">
        <v>111</v>
      </c>
      <c r="AS1" s="100" t="s">
        <v>112</v>
      </c>
      <c r="AT1" s="100" t="s">
        <v>113</v>
      </c>
      <c r="AU1" s="100" t="s">
        <v>114</v>
      </c>
      <c r="AV1" s="100" t="s">
        <v>15</v>
      </c>
      <c r="AW1" s="100" t="s">
        <v>16</v>
      </c>
      <c r="AX1" s="100" t="s">
        <v>115</v>
      </c>
      <c r="AY1" s="100" t="s">
        <v>116</v>
      </c>
      <c r="AZ1" s="100" t="s">
        <v>117</v>
      </c>
      <c r="BA1" s="100" t="s">
        <v>118</v>
      </c>
      <c r="BB1" s="100" t="s">
        <v>119</v>
      </c>
      <c r="BC1" s="100" t="s">
        <v>120</v>
      </c>
      <c r="BD1" s="100" t="s">
        <v>121</v>
      </c>
      <c r="BE1" s="100" t="s">
        <v>365</v>
      </c>
      <c r="BF1" s="100" t="s">
        <v>366</v>
      </c>
      <c r="BG1" s="100" t="s">
        <v>367</v>
      </c>
      <c r="BH1" s="100" t="s">
        <v>368</v>
      </c>
    </row>
    <row r="2" spans="1:60" ht="56.25" hidden="1" x14ac:dyDescent="0.3">
      <c r="A2" s="101" t="s">
        <v>122</v>
      </c>
      <c r="B2" s="107" t="s">
        <v>17</v>
      </c>
      <c r="C2" s="102" t="s">
        <v>18</v>
      </c>
      <c r="D2" s="102" t="s">
        <v>123</v>
      </c>
      <c r="E2" s="102" t="s">
        <v>124</v>
      </c>
      <c r="F2" s="102" t="s">
        <v>125</v>
      </c>
      <c r="G2" s="102" t="s">
        <v>126</v>
      </c>
      <c r="H2" s="102" t="s">
        <v>127</v>
      </c>
      <c r="I2" s="102" t="s">
        <v>128</v>
      </c>
      <c r="J2" s="102" t="s">
        <v>129</v>
      </c>
      <c r="K2" s="102" t="s">
        <v>130</v>
      </c>
      <c r="L2" s="102" t="s">
        <v>131</v>
      </c>
      <c r="M2" s="102" t="s">
        <v>132</v>
      </c>
      <c r="N2" s="102" t="s">
        <v>133</v>
      </c>
      <c r="O2" s="102" t="s">
        <v>19</v>
      </c>
      <c r="P2" s="103" t="s">
        <v>20</v>
      </c>
      <c r="Q2" s="103" t="s">
        <v>21</v>
      </c>
      <c r="R2" s="103" t="s">
        <v>20</v>
      </c>
      <c r="S2" s="103" t="s">
        <v>22</v>
      </c>
      <c r="T2" s="100" t="s">
        <v>20</v>
      </c>
      <c r="U2" s="103">
        <v>51</v>
      </c>
      <c r="V2" s="103" t="s">
        <v>23</v>
      </c>
      <c r="W2" s="103" t="s">
        <v>24</v>
      </c>
      <c r="X2" s="103" t="s">
        <v>21</v>
      </c>
      <c r="Y2" s="103">
        <v>4</v>
      </c>
      <c r="Z2" s="103">
        <v>0</v>
      </c>
      <c r="AA2" s="103">
        <v>3</v>
      </c>
      <c r="AB2" s="103">
        <v>1</v>
      </c>
      <c r="AC2" s="103">
        <v>0</v>
      </c>
      <c r="AD2" s="103">
        <v>0</v>
      </c>
      <c r="AE2" s="103" t="s">
        <v>134</v>
      </c>
      <c r="AF2" s="103">
        <v>0</v>
      </c>
      <c r="AG2" s="103">
        <v>0</v>
      </c>
      <c r="AH2" s="103">
        <v>1</v>
      </c>
      <c r="AI2" s="103">
        <v>672401.74</v>
      </c>
      <c r="AJ2" s="103">
        <v>33202.54</v>
      </c>
      <c r="AK2" s="103">
        <v>33202.54</v>
      </c>
      <c r="AL2" s="103"/>
      <c r="AM2" s="103"/>
      <c r="AN2" s="103"/>
      <c r="AO2" s="103"/>
      <c r="AP2" s="103"/>
      <c r="AQ2" s="103"/>
      <c r="AR2" s="103"/>
      <c r="AS2" s="103"/>
      <c r="AT2" s="103">
        <v>0</v>
      </c>
      <c r="AU2" s="103" t="s">
        <v>20</v>
      </c>
      <c r="AV2" s="100" t="s">
        <v>25</v>
      </c>
      <c r="AW2" s="104">
        <v>42950</v>
      </c>
      <c r="AX2" s="101" t="s">
        <v>320</v>
      </c>
      <c r="AY2" s="101"/>
      <c r="AZ2" s="101"/>
      <c r="BA2" s="101"/>
      <c r="BB2" s="105">
        <v>43133</v>
      </c>
      <c r="BC2" s="101" t="s">
        <v>349</v>
      </c>
      <c r="BD2" s="99" t="s">
        <v>135</v>
      </c>
      <c r="BE2" s="99"/>
      <c r="BF2" s="99"/>
      <c r="BG2" s="99"/>
      <c r="BH2" s="99"/>
    </row>
    <row r="3" spans="1:60" ht="56.25" hidden="1" x14ac:dyDescent="0.3">
      <c r="A3" s="101" t="s">
        <v>136</v>
      </c>
      <c r="B3" s="107" t="s">
        <v>26</v>
      </c>
      <c r="C3" s="102" t="s">
        <v>27</v>
      </c>
      <c r="D3" s="102" t="s">
        <v>137</v>
      </c>
      <c r="E3" s="102" t="s">
        <v>124</v>
      </c>
      <c r="F3" s="102" t="s">
        <v>138</v>
      </c>
      <c r="G3" s="102" t="s">
        <v>126</v>
      </c>
      <c r="H3" s="102" t="s">
        <v>127</v>
      </c>
      <c r="I3" s="102" t="s">
        <v>139</v>
      </c>
      <c r="J3" s="102" t="s">
        <v>140</v>
      </c>
      <c r="K3" s="102" t="s">
        <v>141</v>
      </c>
      <c r="L3" s="102" t="s">
        <v>142</v>
      </c>
      <c r="M3" s="102" t="s">
        <v>143</v>
      </c>
      <c r="N3" s="102" t="s">
        <v>133</v>
      </c>
      <c r="O3" s="102" t="s">
        <v>19</v>
      </c>
      <c r="P3" s="103" t="s">
        <v>20</v>
      </c>
      <c r="Q3" s="103" t="s">
        <v>21</v>
      </c>
      <c r="R3" s="103" t="s">
        <v>21</v>
      </c>
      <c r="S3" s="103" t="s">
        <v>22</v>
      </c>
      <c r="T3" s="100" t="s">
        <v>20</v>
      </c>
      <c r="U3" s="103">
        <v>115</v>
      </c>
      <c r="V3" s="103" t="s">
        <v>23</v>
      </c>
      <c r="W3" s="103" t="s">
        <v>24</v>
      </c>
      <c r="X3" s="103" t="s">
        <v>21</v>
      </c>
      <c r="Y3" s="103">
        <v>9</v>
      </c>
      <c r="Z3" s="103">
        <v>0</v>
      </c>
      <c r="AA3" s="103">
        <v>6</v>
      </c>
      <c r="AB3" s="103">
        <v>3</v>
      </c>
      <c r="AC3" s="103">
        <v>0</v>
      </c>
      <c r="AD3" s="103">
        <v>0</v>
      </c>
      <c r="AE3" s="103" t="s">
        <v>134</v>
      </c>
      <c r="AF3" s="103">
        <v>0</v>
      </c>
      <c r="AG3" s="103">
        <v>0</v>
      </c>
      <c r="AH3" s="103">
        <v>1</v>
      </c>
      <c r="AI3" s="103">
        <v>1835076</v>
      </c>
      <c r="AJ3" s="103"/>
      <c r="AK3" s="103"/>
      <c r="AL3" s="103"/>
      <c r="AM3" s="103"/>
      <c r="AN3" s="103"/>
      <c r="AO3" s="103"/>
      <c r="AP3" s="103"/>
      <c r="AQ3" s="103"/>
      <c r="AR3" s="103"/>
      <c r="AS3" s="103"/>
      <c r="AT3" s="103">
        <v>0</v>
      </c>
      <c r="AU3" s="103" t="s">
        <v>20</v>
      </c>
      <c r="AV3" s="100" t="s">
        <v>25</v>
      </c>
      <c r="AW3" s="104">
        <v>42941</v>
      </c>
      <c r="AX3" s="101" t="s">
        <v>321</v>
      </c>
      <c r="AY3" s="101"/>
      <c r="AZ3" s="101"/>
      <c r="BA3" s="101"/>
      <c r="BB3" s="105">
        <v>43133</v>
      </c>
      <c r="BC3" s="101" t="s">
        <v>349</v>
      </c>
      <c r="BD3" s="99" t="s">
        <v>135</v>
      </c>
      <c r="BE3" s="99"/>
      <c r="BF3" s="99"/>
      <c r="BG3" s="99"/>
      <c r="BH3" s="99"/>
    </row>
    <row r="4" spans="1:60" ht="56.25" hidden="1" x14ac:dyDescent="0.3">
      <c r="A4" s="101" t="s">
        <v>144</v>
      </c>
      <c r="B4" s="107" t="s">
        <v>28</v>
      </c>
      <c r="C4" s="102" t="s">
        <v>29</v>
      </c>
      <c r="D4" s="102" t="s">
        <v>137</v>
      </c>
      <c r="E4" s="102" t="s">
        <v>124</v>
      </c>
      <c r="F4" s="102" t="s">
        <v>138</v>
      </c>
      <c r="G4" s="102" t="s">
        <v>126</v>
      </c>
      <c r="H4" s="102" t="s">
        <v>127</v>
      </c>
      <c r="I4" s="102" t="s">
        <v>139</v>
      </c>
      <c r="J4" s="102" t="s">
        <v>140</v>
      </c>
      <c r="K4" s="102" t="s">
        <v>141</v>
      </c>
      <c r="L4" s="102" t="s">
        <v>142</v>
      </c>
      <c r="M4" s="102" t="s">
        <v>143</v>
      </c>
      <c r="N4" s="102" t="s">
        <v>133</v>
      </c>
      <c r="O4" s="102" t="s">
        <v>19</v>
      </c>
      <c r="P4" s="103" t="s">
        <v>20</v>
      </c>
      <c r="Q4" s="103" t="s">
        <v>21</v>
      </c>
      <c r="R4" s="103" t="s">
        <v>21</v>
      </c>
      <c r="S4" s="103" t="s">
        <v>22</v>
      </c>
      <c r="T4" s="100" t="s">
        <v>20</v>
      </c>
      <c r="U4" s="103">
        <v>38</v>
      </c>
      <c r="V4" s="103" t="s">
        <v>23</v>
      </c>
      <c r="W4" s="103" t="s">
        <v>24</v>
      </c>
      <c r="X4" s="103" t="s">
        <v>21</v>
      </c>
      <c r="Y4" s="103">
        <v>3</v>
      </c>
      <c r="Z4" s="103">
        <v>0</v>
      </c>
      <c r="AA4" s="103">
        <v>1</v>
      </c>
      <c r="AB4" s="103">
        <v>2</v>
      </c>
      <c r="AC4" s="103">
        <v>0</v>
      </c>
      <c r="AD4" s="103">
        <v>0</v>
      </c>
      <c r="AE4" s="103" t="s">
        <v>134</v>
      </c>
      <c r="AF4" s="103">
        <v>0</v>
      </c>
      <c r="AG4" s="103">
        <v>0</v>
      </c>
      <c r="AH4" s="103">
        <v>1</v>
      </c>
      <c r="AI4" s="103">
        <v>353488</v>
      </c>
      <c r="AJ4" s="103"/>
      <c r="AK4" s="103"/>
      <c r="AL4" s="103"/>
      <c r="AM4" s="103"/>
      <c r="AN4" s="103"/>
      <c r="AO4" s="103"/>
      <c r="AP4" s="103"/>
      <c r="AQ4" s="103"/>
      <c r="AR4" s="103"/>
      <c r="AS4" s="103"/>
      <c r="AT4" s="103">
        <v>0</v>
      </c>
      <c r="AU4" s="103" t="s">
        <v>20</v>
      </c>
      <c r="AV4" s="100" t="s">
        <v>25</v>
      </c>
      <c r="AW4" s="104">
        <v>42941</v>
      </c>
      <c r="AX4" s="101" t="s">
        <v>322</v>
      </c>
      <c r="AY4" s="101"/>
      <c r="AZ4" s="101"/>
      <c r="BA4" s="101"/>
      <c r="BB4" s="105">
        <v>43133</v>
      </c>
      <c r="BC4" s="101" t="s">
        <v>349</v>
      </c>
      <c r="BD4" s="99" t="s">
        <v>135</v>
      </c>
      <c r="BE4" s="99"/>
      <c r="BF4" s="99"/>
      <c r="BG4" s="99"/>
      <c r="BH4" s="99"/>
    </row>
    <row r="5" spans="1:60" ht="56.25" hidden="1" x14ac:dyDescent="0.3">
      <c r="A5" s="101" t="s">
        <v>145</v>
      </c>
      <c r="B5" s="107" t="s">
        <v>30</v>
      </c>
      <c r="C5" s="102" t="s">
        <v>31</v>
      </c>
      <c r="D5" s="102" t="s">
        <v>146</v>
      </c>
      <c r="E5" s="102" t="s">
        <v>147</v>
      </c>
      <c r="F5" s="102" t="s">
        <v>148</v>
      </c>
      <c r="G5" s="102" t="s">
        <v>149</v>
      </c>
      <c r="H5" s="102" t="s">
        <v>150</v>
      </c>
      <c r="I5" s="102" t="s">
        <v>151</v>
      </c>
      <c r="J5" s="102" t="s">
        <v>152</v>
      </c>
      <c r="K5" s="102" t="s">
        <v>153</v>
      </c>
      <c r="L5" s="102" t="s">
        <v>154</v>
      </c>
      <c r="M5" s="102" t="s">
        <v>143</v>
      </c>
      <c r="N5" s="102" t="s">
        <v>155</v>
      </c>
      <c r="O5" s="102" t="s">
        <v>19</v>
      </c>
      <c r="P5" s="103" t="s">
        <v>20</v>
      </c>
      <c r="Q5" s="103" t="s">
        <v>21</v>
      </c>
      <c r="R5" s="103" t="s">
        <v>21</v>
      </c>
      <c r="S5" s="103" t="s">
        <v>32</v>
      </c>
      <c r="T5" s="100" t="s">
        <v>20</v>
      </c>
      <c r="U5" s="103">
        <v>101</v>
      </c>
      <c r="V5" s="103" t="s">
        <v>23</v>
      </c>
      <c r="W5" s="103" t="s">
        <v>24</v>
      </c>
      <c r="X5" s="103" t="s">
        <v>21</v>
      </c>
      <c r="Y5" s="103">
        <v>8</v>
      </c>
      <c r="Z5" s="103">
        <v>6</v>
      </c>
      <c r="AA5" s="103">
        <v>1</v>
      </c>
      <c r="AB5" s="103">
        <v>1</v>
      </c>
      <c r="AC5" s="103">
        <v>0</v>
      </c>
      <c r="AD5" s="103">
        <v>0</v>
      </c>
      <c r="AE5" s="103" t="s">
        <v>134</v>
      </c>
      <c r="AF5" s="103">
        <v>0</v>
      </c>
      <c r="AG5" s="103">
        <v>0</v>
      </c>
      <c r="AH5" s="103">
        <v>1</v>
      </c>
      <c r="AI5" s="103">
        <v>1365540.21</v>
      </c>
      <c r="AJ5" s="103">
        <v>25919.84</v>
      </c>
      <c r="AK5" s="103">
        <v>12017.65</v>
      </c>
      <c r="AL5" s="103"/>
      <c r="AM5" s="103"/>
      <c r="AN5" s="103"/>
      <c r="AO5" s="103"/>
      <c r="AP5" s="103"/>
      <c r="AQ5" s="103"/>
      <c r="AR5" s="103"/>
      <c r="AS5" s="103"/>
      <c r="AT5" s="103">
        <v>0</v>
      </c>
      <c r="AU5" s="103" t="s">
        <v>156</v>
      </c>
      <c r="AV5" s="100" t="s">
        <v>25</v>
      </c>
      <c r="AW5" s="104">
        <v>42976</v>
      </c>
      <c r="AX5" s="101"/>
      <c r="AY5" s="101"/>
      <c r="AZ5" s="101"/>
      <c r="BA5" s="101"/>
      <c r="BB5" s="105">
        <v>43133</v>
      </c>
      <c r="BC5" s="101" t="s">
        <v>350</v>
      </c>
      <c r="BD5" s="99" t="s">
        <v>157</v>
      </c>
      <c r="BE5" s="99"/>
      <c r="BF5" s="99"/>
      <c r="BG5" s="99"/>
      <c r="BH5" s="99"/>
    </row>
    <row r="6" spans="1:60" ht="112.5" hidden="1" x14ac:dyDescent="0.3">
      <c r="A6" s="101" t="s">
        <v>158</v>
      </c>
      <c r="B6" s="107" t="s">
        <v>33</v>
      </c>
      <c r="C6" s="102" t="s">
        <v>34</v>
      </c>
      <c r="D6" s="102" t="s">
        <v>159</v>
      </c>
      <c r="E6" s="102" t="s">
        <v>160</v>
      </c>
      <c r="F6" s="102" t="s">
        <v>161</v>
      </c>
      <c r="G6" s="102" t="s">
        <v>162</v>
      </c>
      <c r="H6" s="102" t="s">
        <v>163</v>
      </c>
      <c r="I6" s="102" t="s">
        <v>164</v>
      </c>
      <c r="J6" s="102" t="s">
        <v>165</v>
      </c>
      <c r="K6" s="102" t="s">
        <v>166</v>
      </c>
      <c r="L6" s="102" t="s">
        <v>24</v>
      </c>
      <c r="M6" s="102" t="s">
        <v>24</v>
      </c>
      <c r="N6" s="102" t="s">
        <v>155</v>
      </c>
      <c r="O6" s="102" t="s">
        <v>19</v>
      </c>
      <c r="P6" s="103" t="s">
        <v>21</v>
      </c>
      <c r="Q6" s="103" t="s">
        <v>21</v>
      </c>
      <c r="R6" s="103" t="s">
        <v>21</v>
      </c>
      <c r="S6" s="103" t="s">
        <v>22</v>
      </c>
      <c r="T6" s="100" t="s">
        <v>20</v>
      </c>
      <c r="U6" s="103">
        <v>87</v>
      </c>
      <c r="V6" s="103" t="s">
        <v>35</v>
      </c>
      <c r="W6" s="103" t="s">
        <v>24</v>
      </c>
      <c r="X6" s="103" t="s">
        <v>21</v>
      </c>
      <c r="Y6" s="103">
        <v>13</v>
      </c>
      <c r="Z6" s="103">
        <v>13</v>
      </c>
      <c r="AA6" s="103">
        <v>0</v>
      </c>
      <c r="AB6" s="103">
        <v>0</v>
      </c>
      <c r="AC6" s="103">
        <v>0</v>
      </c>
      <c r="AD6" s="103">
        <v>0</v>
      </c>
      <c r="AE6" s="103" t="s">
        <v>373</v>
      </c>
      <c r="AF6" s="103">
        <v>12257.47</v>
      </c>
      <c r="AG6" s="103">
        <v>942.88</v>
      </c>
      <c r="AH6" s="103"/>
      <c r="AI6" s="103">
        <v>0</v>
      </c>
      <c r="AJ6" s="103">
        <v>40346.93</v>
      </c>
      <c r="AK6" s="103">
        <v>3814.06</v>
      </c>
      <c r="AL6" s="103"/>
      <c r="AM6" s="103"/>
      <c r="AN6" s="103"/>
      <c r="AO6" s="103"/>
      <c r="AP6" s="103"/>
      <c r="AQ6" s="103"/>
      <c r="AR6" s="103"/>
      <c r="AS6" s="103"/>
      <c r="AT6" s="103">
        <v>0</v>
      </c>
      <c r="AU6" s="103" t="s">
        <v>20</v>
      </c>
      <c r="AV6" s="100" t="s">
        <v>25</v>
      </c>
      <c r="AW6" s="104"/>
      <c r="AX6" s="101"/>
      <c r="AY6" s="101"/>
      <c r="AZ6" s="101"/>
      <c r="BA6" s="101"/>
      <c r="BB6" s="105">
        <v>43133</v>
      </c>
      <c r="BC6" s="101" t="s">
        <v>349</v>
      </c>
      <c r="BD6" s="99" t="s">
        <v>167</v>
      </c>
      <c r="BE6" s="99"/>
      <c r="BF6" s="99"/>
      <c r="BG6" s="99"/>
      <c r="BH6" s="99"/>
    </row>
    <row r="7" spans="1:60" ht="243.75" hidden="1" x14ac:dyDescent="0.3">
      <c r="A7" s="101" t="s">
        <v>168</v>
      </c>
      <c r="B7" s="107" t="s">
        <v>36</v>
      </c>
      <c r="C7" s="102" t="s">
        <v>37</v>
      </c>
      <c r="D7" s="102" t="s">
        <v>169</v>
      </c>
      <c r="E7" s="102" t="s">
        <v>170</v>
      </c>
      <c r="F7" s="102" t="s">
        <v>171</v>
      </c>
      <c r="G7" s="102" t="s">
        <v>172</v>
      </c>
      <c r="H7" s="102" t="s">
        <v>173</v>
      </c>
      <c r="I7" s="102" t="s">
        <v>174</v>
      </c>
      <c r="J7" s="102" t="s">
        <v>174</v>
      </c>
      <c r="K7" s="102" t="s">
        <v>175</v>
      </c>
      <c r="L7" s="102" t="s">
        <v>24</v>
      </c>
      <c r="M7" s="102" t="s">
        <v>24</v>
      </c>
      <c r="N7" s="102" t="s">
        <v>155</v>
      </c>
      <c r="O7" s="102" t="s">
        <v>19</v>
      </c>
      <c r="P7" s="103" t="s">
        <v>21</v>
      </c>
      <c r="Q7" s="103" t="s">
        <v>21</v>
      </c>
      <c r="R7" s="103" t="s">
        <v>21</v>
      </c>
      <c r="S7" s="103" t="s">
        <v>22</v>
      </c>
      <c r="T7" s="100" t="s">
        <v>20</v>
      </c>
      <c r="U7" s="103">
        <v>38</v>
      </c>
      <c r="V7" s="103" t="s">
        <v>23</v>
      </c>
      <c r="W7" s="103" t="s">
        <v>24</v>
      </c>
      <c r="X7" s="103" t="s">
        <v>21</v>
      </c>
      <c r="Y7" s="103">
        <v>3</v>
      </c>
      <c r="Z7" s="103">
        <v>3</v>
      </c>
      <c r="AA7" s="103">
        <v>0</v>
      </c>
      <c r="AB7" s="103">
        <v>0</v>
      </c>
      <c r="AC7" s="103">
        <v>0</v>
      </c>
      <c r="AD7" s="103">
        <v>0</v>
      </c>
      <c r="AE7" s="103" t="s">
        <v>373</v>
      </c>
      <c r="AF7" s="103">
        <v>2864.92</v>
      </c>
      <c r="AG7" s="103">
        <v>954.97</v>
      </c>
      <c r="AH7" s="103">
        <v>0.08</v>
      </c>
      <c r="AI7" s="103">
        <v>36669.791100000002</v>
      </c>
      <c r="AJ7" s="103">
        <v>27947.17</v>
      </c>
      <c r="AK7" s="103">
        <v>1727.41</v>
      </c>
      <c r="AL7" s="103"/>
      <c r="AM7" s="103"/>
      <c r="AN7" s="103"/>
      <c r="AO7" s="103"/>
      <c r="AP7" s="103"/>
      <c r="AQ7" s="103"/>
      <c r="AR7" s="103"/>
      <c r="AS7" s="103"/>
      <c r="AT7" s="103">
        <v>0</v>
      </c>
      <c r="AU7" s="103" t="s">
        <v>20</v>
      </c>
      <c r="AV7" s="100" t="s">
        <v>25</v>
      </c>
      <c r="AW7" s="104">
        <v>43033</v>
      </c>
      <c r="AX7" s="101" t="s">
        <v>320</v>
      </c>
      <c r="AY7" s="101" t="s">
        <v>323</v>
      </c>
      <c r="AZ7" s="101"/>
      <c r="BA7" s="101"/>
      <c r="BB7" s="105">
        <v>43133</v>
      </c>
      <c r="BC7" s="101" t="s">
        <v>349</v>
      </c>
      <c r="BD7" s="99" t="s">
        <v>176</v>
      </c>
      <c r="BE7" s="99"/>
      <c r="BF7" s="99" t="s">
        <v>369</v>
      </c>
      <c r="BG7" s="99"/>
      <c r="BH7" s="99"/>
    </row>
    <row r="8" spans="1:60" ht="187.5" hidden="1" x14ac:dyDescent="0.3">
      <c r="A8" s="101" t="s">
        <v>177</v>
      </c>
      <c r="B8" s="107" t="s">
        <v>38</v>
      </c>
      <c r="C8" s="102" t="s">
        <v>39</v>
      </c>
      <c r="D8" s="102" t="s">
        <v>178</v>
      </c>
      <c r="E8" s="102" t="s">
        <v>179</v>
      </c>
      <c r="F8" s="102" t="s">
        <v>180</v>
      </c>
      <c r="G8" s="102" t="s">
        <v>181</v>
      </c>
      <c r="H8" s="102" t="s">
        <v>182</v>
      </c>
      <c r="I8" s="102" t="s">
        <v>183</v>
      </c>
      <c r="J8" s="102" t="s">
        <v>184</v>
      </c>
      <c r="K8" s="102" t="s">
        <v>185</v>
      </c>
      <c r="L8" s="102" t="s">
        <v>24</v>
      </c>
      <c r="M8" s="102" t="s">
        <v>24</v>
      </c>
      <c r="N8" s="102"/>
      <c r="O8" s="102" t="s">
        <v>19</v>
      </c>
      <c r="P8" s="103" t="s">
        <v>21</v>
      </c>
      <c r="Q8" s="103" t="s">
        <v>21</v>
      </c>
      <c r="R8" s="103" t="s">
        <v>21</v>
      </c>
      <c r="S8" s="103" t="s">
        <v>22</v>
      </c>
      <c r="T8" s="100" t="s">
        <v>40</v>
      </c>
      <c r="U8" s="103">
        <v>54</v>
      </c>
      <c r="V8" s="103" t="s">
        <v>41</v>
      </c>
      <c r="W8" s="103" t="s">
        <v>186</v>
      </c>
      <c r="X8" s="103" t="s">
        <v>24</v>
      </c>
      <c r="Y8" s="103">
        <v>11</v>
      </c>
      <c r="Z8" s="103">
        <v>3</v>
      </c>
      <c r="AA8" s="103">
        <v>7</v>
      </c>
      <c r="AB8" s="103">
        <v>1</v>
      </c>
      <c r="AC8" s="103">
        <v>0</v>
      </c>
      <c r="AD8" s="103">
        <v>0</v>
      </c>
      <c r="AE8" s="103" t="s">
        <v>24</v>
      </c>
      <c r="AF8" s="103">
        <v>0</v>
      </c>
      <c r="AG8" s="103">
        <v>0</v>
      </c>
      <c r="AH8" s="103"/>
      <c r="AI8" s="103">
        <v>0</v>
      </c>
      <c r="AJ8" s="103">
        <v>37071.199999999997</v>
      </c>
      <c r="AK8" s="103">
        <v>0</v>
      </c>
      <c r="AL8" s="103"/>
      <c r="AM8" s="103"/>
      <c r="AN8" s="103"/>
      <c r="AO8" s="103"/>
      <c r="AP8" s="103"/>
      <c r="AQ8" s="103"/>
      <c r="AR8" s="103"/>
      <c r="AS8" s="103"/>
      <c r="AT8" s="103">
        <v>0</v>
      </c>
      <c r="AU8" s="103" t="s">
        <v>20</v>
      </c>
      <c r="AV8" s="100" t="s">
        <v>25</v>
      </c>
      <c r="AW8" s="104">
        <v>43118</v>
      </c>
      <c r="AX8" s="101"/>
      <c r="AY8" s="101"/>
      <c r="AZ8" s="101"/>
      <c r="BA8" s="101"/>
      <c r="BB8" s="105">
        <v>43133</v>
      </c>
      <c r="BC8" s="101" t="s">
        <v>349</v>
      </c>
      <c r="BD8" s="99" t="s">
        <v>282</v>
      </c>
      <c r="BE8" s="99"/>
      <c r="BF8" s="99"/>
      <c r="BG8" s="99"/>
      <c r="BH8" s="99"/>
    </row>
    <row r="9" spans="1:60" ht="187.5" hidden="1" x14ac:dyDescent="0.3">
      <c r="A9" s="101" t="s">
        <v>187</v>
      </c>
      <c r="B9" s="107" t="s">
        <v>42</v>
      </c>
      <c r="C9" s="102" t="s">
        <v>42</v>
      </c>
      <c r="D9" s="102" t="s">
        <v>188</v>
      </c>
      <c r="E9" s="102" t="s">
        <v>189</v>
      </c>
      <c r="F9" s="102" t="s">
        <v>190</v>
      </c>
      <c r="G9" s="102" t="s">
        <v>191</v>
      </c>
      <c r="H9" s="102" t="s">
        <v>192</v>
      </c>
      <c r="I9" s="102" t="s">
        <v>193</v>
      </c>
      <c r="J9" s="102" t="s">
        <v>194</v>
      </c>
      <c r="K9" s="102" t="s">
        <v>195</v>
      </c>
      <c r="L9" s="102" t="s">
        <v>24</v>
      </c>
      <c r="M9" s="102" t="s">
        <v>24</v>
      </c>
      <c r="N9" s="102" t="s">
        <v>155</v>
      </c>
      <c r="O9" s="102" t="s">
        <v>19</v>
      </c>
      <c r="P9" s="103" t="s">
        <v>21</v>
      </c>
      <c r="Q9" s="103" t="s">
        <v>21</v>
      </c>
      <c r="R9" s="103" t="s">
        <v>21</v>
      </c>
      <c r="S9" s="103" t="s">
        <v>22</v>
      </c>
      <c r="T9" s="100" t="s">
        <v>20</v>
      </c>
      <c r="U9" s="103">
        <v>45</v>
      </c>
      <c r="V9" s="103" t="s">
        <v>35</v>
      </c>
      <c r="W9" s="103" t="s">
        <v>24</v>
      </c>
      <c r="X9" s="103" t="s">
        <v>21</v>
      </c>
      <c r="Y9" s="103">
        <v>7</v>
      </c>
      <c r="Z9" s="103">
        <v>6</v>
      </c>
      <c r="AA9" s="103">
        <v>1</v>
      </c>
      <c r="AB9" s="103">
        <v>0</v>
      </c>
      <c r="AC9" s="103">
        <v>0</v>
      </c>
      <c r="AD9" s="103">
        <v>0</v>
      </c>
      <c r="AE9" s="103" t="s">
        <v>373</v>
      </c>
      <c r="AF9" s="103">
        <v>5427.77</v>
      </c>
      <c r="AG9" s="103">
        <v>417.52</v>
      </c>
      <c r="AH9" s="103"/>
      <c r="AI9" s="103">
        <v>0</v>
      </c>
      <c r="AJ9" s="103">
        <v>0</v>
      </c>
      <c r="AK9" s="103">
        <v>0</v>
      </c>
      <c r="AL9" s="103"/>
      <c r="AM9" s="103"/>
      <c r="AN9" s="103"/>
      <c r="AO9" s="103"/>
      <c r="AP9" s="103"/>
      <c r="AQ9" s="103"/>
      <c r="AR9" s="103"/>
      <c r="AS9" s="103"/>
      <c r="AT9" s="103">
        <v>0</v>
      </c>
      <c r="AU9" s="103" t="s">
        <v>20</v>
      </c>
      <c r="AV9" s="100" t="s">
        <v>25</v>
      </c>
      <c r="AW9" s="104">
        <v>43034</v>
      </c>
      <c r="AX9" s="101"/>
      <c r="AY9" s="101"/>
      <c r="AZ9" s="101"/>
      <c r="BA9" s="101"/>
      <c r="BB9" s="105">
        <v>43133</v>
      </c>
      <c r="BC9" s="101" t="s">
        <v>349</v>
      </c>
      <c r="BD9" s="99" t="s">
        <v>196</v>
      </c>
      <c r="BE9" s="99"/>
      <c r="BF9" s="99"/>
      <c r="BG9" s="99"/>
      <c r="BH9" s="99"/>
    </row>
    <row r="10" spans="1:60" ht="75" hidden="1" x14ac:dyDescent="0.3">
      <c r="A10" s="101" t="s">
        <v>197</v>
      </c>
      <c r="B10" s="107" t="s">
        <v>198</v>
      </c>
      <c r="C10" s="102" t="s">
        <v>43</v>
      </c>
      <c r="D10" s="102" t="s">
        <v>199</v>
      </c>
      <c r="E10" s="102" t="s">
        <v>200</v>
      </c>
      <c r="F10" s="102" t="s">
        <v>201</v>
      </c>
      <c r="G10" s="102" t="s">
        <v>202</v>
      </c>
      <c r="H10" s="102" t="s">
        <v>203</v>
      </c>
      <c r="I10" s="102" t="s">
        <v>204</v>
      </c>
      <c r="J10" s="102" t="s">
        <v>205</v>
      </c>
      <c r="K10" s="102" t="s">
        <v>206</v>
      </c>
      <c r="L10" s="102" t="s">
        <v>142</v>
      </c>
      <c r="M10" s="102" t="s">
        <v>143</v>
      </c>
      <c r="N10" s="102" t="s">
        <v>133</v>
      </c>
      <c r="O10" s="102" t="s">
        <v>19</v>
      </c>
      <c r="P10" s="103" t="s">
        <v>20</v>
      </c>
      <c r="Q10" s="103" t="s">
        <v>21</v>
      </c>
      <c r="R10" s="103" t="s">
        <v>21</v>
      </c>
      <c r="S10" s="103" t="s">
        <v>32</v>
      </c>
      <c r="T10" s="100" t="s">
        <v>20</v>
      </c>
      <c r="U10" s="103">
        <v>48</v>
      </c>
      <c r="V10" s="103" t="s">
        <v>23</v>
      </c>
      <c r="W10" s="103" t="s">
        <v>24</v>
      </c>
      <c r="X10" s="103" t="s">
        <v>21</v>
      </c>
      <c r="Y10" s="103">
        <v>4</v>
      </c>
      <c r="Z10" s="103">
        <v>0</v>
      </c>
      <c r="AA10" s="103">
        <v>3</v>
      </c>
      <c r="AB10" s="103">
        <v>1</v>
      </c>
      <c r="AC10" s="103">
        <v>0</v>
      </c>
      <c r="AD10" s="103">
        <v>0</v>
      </c>
      <c r="AE10" s="103" t="s">
        <v>134</v>
      </c>
      <c r="AF10" s="103">
        <v>0</v>
      </c>
      <c r="AG10" s="103">
        <v>0</v>
      </c>
      <c r="AH10" s="103">
        <v>1</v>
      </c>
      <c r="AI10" s="103">
        <v>642607.9</v>
      </c>
      <c r="AJ10" s="103"/>
      <c r="AK10" s="103"/>
      <c r="AL10" s="103"/>
      <c r="AM10" s="103"/>
      <c r="AN10" s="103"/>
      <c r="AO10" s="103"/>
      <c r="AP10" s="103"/>
      <c r="AQ10" s="103"/>
      <c r="AR10" s="103"/>
      <c r="AS10" s="103"/>
      <c r="AT10" s="103">
        <v>0</v>
      </c>
      <c r="AU10" s="103" t="s">
        <v>20</v>
      </c>
      <c r="AV10" s="100" t="s">
        <v>25</v>
      </c>
      <c r="AW10" s="104">
        <v>43103</v>
      </c>
      <c r="AX10" s="101"/>
      <c r="AY10" s="101"/>
      <c r="AZ10" s="101"/>
      <c r="BA10" s="101"/>
      <c r="BB10" s="105">
        <v>43133</v>
      </c>
      <c r="BC10" s="101" t="s">
        <v>349</v>
      </c>
      <c r="BD10" s="99" t="s">
        <v>207</v>
      </c>
      <c r="BE10" s="99"/>
      <c r="BF10" s="99"/>
      <c r="BG10" s="99"/>
      <c r="BH10" s="99"/>
    </row>
    <row r="11" spans="1:60" ht="131.25" x14ac:dyDescent="0.3">
      <c r="A11" s="101" t="s">
        <v>218</v>
      </c>
      <c r="B11" s="107" t="s">
        <v>47</v>
      </c>
      <c r="C11" s="102" t="s">
        <v>48</v>
      </c>
      <c r="D11" s="102" t="s">
        <v>219</v>
      </c>
      <c r="E11" s="102" t="s">
        <v>220</v>
      </c>
      <c r="F11" s="102" t="s">
        <v>221</v>
      </c>
      <c r="G11" s="102" t="s">
        <v>222</v>
      </c>
      <c r="H11" s="102" t="s">
        <v>223</v>
      </c>
      <c r="I11" s="102" t="s">
        <v>224</v>
      </c>
      <c r="J11" s="102" t="s">
        <v>225</v>
      </c>
      <c r="K11" s="102" t="s">
        <v>226</v>
      </c>
      <c r="L11" s="102" t="s">
        <v>24</v>
      </c>
      <c r="M11" s="102" t="s">
        <v>24</v>
      </c>
      <c r="N11" s="102" t="s">
        <v>155</v>
      </c>
      <c r="O11" s="102" t="s">
        <v>19</v>
      </c>
      <c r="P11" s="103" t="s">
        <v>21</v>
      </c>
      <c r="Q11" s="103" t="s">
        <v>21</v>
      </c>
      <c r="R11" s="103" t="s">
        <v>21</v>
      </c>
      <c r="S11" s="103" t="s">
        <v>22</v>
      </c>
      <c r="T11" s="100" t="s">
        <v>49</v>
      </c>
      <c r="U11" s="103">
        <v>19</v>
      </c>
      <c r="V11" s="103" t="s">
        <v>35</v>
      </c>
      <c r="W11" s="103" t="s">
        <v>24</v>
      </c>
      <c r="X11" s="103" t="s">
        <v>20</v>
      </c>
      <c r="Y11" s="103">
        <v>1</v>
      </c>
      <c r="Z11" s="103">
        <v>0</v>
      </c>
      <c r="AA11" s="103">
        <v>0</v>
      </c>
      <c r="AB11" s="103">
        <v>0</v>
      </c>
      <c r="AC11" s="103">
        <v>0</v>
      </c>
      <c r="AD11" s="103">
        <v>1</v>
      </c>
      <c r="AE11" s="103" t="s">
        <v>24</v>
      </c>
      <c r="AF11" s="103">
        <v>0</v>
      </c>
      <c r="AG11" s="103">
        <v>0</v>
      </c>
      <c r="AH11" s="103"/>
      <c r="AI11" s="103">
        <v>0</v>
      </c>
      <c r="AJ11" s="103">
        <v>15103.23</v>
      </c>
      <c r="AK11" s="103">
        <v>1086.49</v>
      </c>
      <c r="AL11" s="103"/>
      <c r="AM11" s="103"/>
      <c r="AN11" s="103"/>
      <c r="AO11" s="103"/>
      <c r="AP11" s="103"/>
      <c r="AQ11" s="103"/>
      <c r="AR11" s="103"/>
      <c r="AS11" s="103"/>
      <c r="AT11" s="103">
        <v>0</v>
      </c>
      <c r="AU11" s="103" t="s">
        <v>20</v>
      </c>
      <c r="AV11" s="100" t="s">
        <v>25</v>
      </c>
      <c r="AW11" s="104">
        <v>43053</v>
      </c>
      <c r="AX11" s="101" t="s">
        <v>327</v>
      </c>
      <c r="AY11" s="101"/>
      <c r="AZ11" s="101"/>
      <c r="BA11" s="101"/>
      <c r="BB11" s="105">
        <v>43133</v>
      </c>
      <c r="BC11" s="101" t="s">
        <v>349</v>
      </c>
      <c r="BD11" s="99" t="s">
        <v>227</v>
      </c>
      <c r="BE11" s="99"/>
      <c r="BF11" s="99"/>
      <c r="BG11" s="99"/>
      <c r="BH11" s="99"/>
    </row>
    <row r="12" spans="1:60" ht="150" x14ac:dyDescent="0.3">
      <c r="A12" s="101" t="s">
        <v>250</v>
      </c>
      <c r="B12" s="107" t="s">
        <v>251</v>
      </c>
      <c r="C12" s="102" t="s">
        <v>252</v>
      </c>
      <c r="D12" s="102" t="s">
        <v>253</v>
      </c>
      <c r="E12" s="102" t="s">
        <v>254</v>
      </c>
      <c r="F12" s="102"/>
      <c r="G12" s="102" t="s">
        <v>255</v>
      </c>
      <c r="H12" s="102"/>
      <c r="I12" s="102" t="s">
        <v>256</v>
      </c>
      <c r="J12" s="102" t="s">
        <v>257</v>
      </c>
      <c r="K12" s="102" t="s">
        <v>258</v>
      </c>
      <c r="L12" s="102" t="s">
        <v>24</v>
      </c>
      <c r="M12" s="102" t="s">
        <v>24</v>
      </c>
      <c r="N12" s="102"/>
      <c r="O12" s="102" t="s">
        <v>19</v>
      </c>
      <c r="P12" s="103" t="s">
        <v>21</v>
      </c>
      <c r="Q12" s="103" t="s">
        <v>21</v>
      </c>
      <c r="R12" s="103" t="s">
        <v>20</v>
      </c>
      <c r="S12" s="103" t="s">
        <v>22</v>
      </c>
      <c r="T12" s="100" t="s">
        <v>49</v>
      </c>
      <c r="U12" s="103">
        <v>18</v>
      </c>
      <c r="V12" s="103" t="s">
        <v>259</v>
      </c>
      <c r="W12" s="103" t="s">
        <v>24</v>
      </c>
      <c r="X12" s="103" t="s">
        <v>21</v>
      </c>
      <c r="Y12" s="103">
        <v>0</v>
      </c>
      <c r="Z12" s="103">
        <v>0</v>
      </c>
      <c r="AA12" s="103">
        <v>0</v>
      </c>
      <c r="AB12" s="103">
        <v>0</v>
      </c>
      <c r="AC12" s="103">
        <v>0</v>
      </c>
      <c r="AD12" s="103">
        <v>0</v>
      </c>
      <c r="AE12" s="103" t="s">
        <v>24</v>
      </c>
      <c r="AF12" s="103">
        <v>0</v>
      </c>
      <c r="AG12" s="103">
        <v>0</v>
      </c>
      <c r="AH12" s="103"/>
      <c r="AI12" s="103">
        <v>0</v>
      </c>
      <c r="AJ12" s="103">
        <v>18945.43</v>
      </c>
      <c r="AK12" s="103">
        <v>0</v>
      </c>
      <c r="AL12" s="103"/>
      <c r="AM12" s="103" t="s">
        <v>378</v>
      </c>
      <c r="AN12" s="103" t="s">
        <v>379</v>
      </c>
      <c r="AO12" s="103" t="s">
        <v>260</v>
      </c>
      <c r="AP12" s="103"/>
      <c r="AQ12" s="103"/>
      <c r="AR12" s="103"/>
      <c r="AS12" s="103"/>
      <c r="AT12" s="103">
        <v>51240</v>
      </c>
      <c r="AU12" s="103" t="s">
        <v>21</v>
      </c>
      <c r="AV12" s="100" t="s">
        <v>25</v>
      </c>
      <c r="AW12" s="104"/>
      <c r="AX12" s="101"/>
      <c r="AY12" s="101"/>
      <c r="AZ12" s="101"/>
      <c r="BA12" s="101"/>
      <c r="BB12" s="105">
        <v>43047</v>
      </c>
      <c r="BC12" s="101" t="s">
        <v>349</v>
      </c>
      <c r="BD12" s="99" t="s">
        <v>336</v>
      </c>
      <c r="BE12" s="99"/>
      <c r="BF12" s="99"/>
      <c r="BG12" s="99"/>
      <c r="BH12" s="99"/>
    </row>
    <row r="13" spans="1:60" ht="56.25" x14ac:dyDescent="0.3">
      <c r="A13" s="101" t="s">
        <v>272</v>
      </c>
      <c r="B13" s="107" t="s">
        <v>78</v>
      </c>
      <c r="C13" s="102" t="s">
        <v>81</v>
      </c>
      <c r="D13" s="102" t="s">
        <v>273</v>
      </c>
      <c r="E13" s="102" t="s">
        <v>274</v>
      </c>
      <c r="F13" s="102" t="s">
        <v>275</v>
      </c>
      <c r="G13" s="102" t="s">
        <v>276</v>
      </c>
      <c r="H13" s="102" t="s">
        <v>277</v>
      </c>
      <c r="I13" s="102" t="s">
        <v>278</v>
      </c>
      <c r="J13" s="102" t="s">
        <v>279</v>
      </c>
      <c r="K13" s="102"/>
      <c r="L13" s="102" t="s">
        <v>24</v>
      </c>
      <c r="M13" s="102" t="s">
        <v>24</v>
      </c>
      <c r="N13" s="102"/>
      <c r="O13" s="102" t="s">
        <v>82</v>
      </c>
      <c r="P13" s="103" t="s">
        <v>21</v>
      </c>
      <c r="Q13" s="103" t="s">
        <v>21</v>
      </c>
      <c r="R13" s="103" t="s">
        <v>20</v>
      </c>
      <c r="S13" s="103" t="s">
        <v>22</v>
      </c>
      <c r="T13" s="100" t="s">
        <v>49</v>
      </c>
      <c r="U13" s="103">
        <v>15</v>
      </c>
      <c r="V13" s="103" t="s">
        <v>35</v>
      </c>
      <c r="W13" s="103" t="s">
        <v>24</v>
      </c>
      <c r="X13" s="103" t="s">
        <v>21</v>
      </c>
      <c r="Y13" s="103">
        <v>2</v>
      </c>
      <c r="Z13" s="103">
        <v>0</v>
      </c>
      <c r="AA13" s="103">
        <v>0</v>
      </c>
      <c r="AB13" s="103">
        <v>0</v>
      </c>
      <c r="AC13" s="103">
        <v>1</v>
      </c>
      <c r="AD13" s="103">
        <v>1</v>
      </c>
      <c r="AE13" s="103" t="s">
        <v>24</v>
      </c>
      <c r="AF13" s="103">
        <v>0</v>
      </c>
      <c r="AG13" s="103">
        <v>0</v>
      </c>
      <c r="AH13" s="103">
        <v>1</v>
      </c>
      <c r="AI13" s="103"/>
      <c r="AJ13" s="103"/>
      <c r="AK13" s="103"/>
      <c r="AL13" s="103"/>
      <c r="AM13" s="103"/>
      <c r="AN13" s="103"/>
      <c r="AO13" s="103"/>
      <c r="AP13" s="103"/>
      <c r="AQ13" s="103"/>
      <c r="AR13" s="103"/>
      <c r="AS13" s="103"/>
      <c r="AT13" s="103">
        <v>0</v>
      </c>
      <c r="AU13" s="103" t="s">
        <v>21</v>
      </c>
      <c r="AV13" s="100" t="s">
        <v>25</v>
      </c>
      <c r="AW13" s="104"/>
      <c r="AX13" s="101"/>
      <c r="AY13" s="101"/>
      <c r="AZ13" s="101"/>
      <c r="BA13" s="101"/>
      <c r="BB13" s="105">
        <v>43096</v>
      </c>
      <c r="BC13" s="101" t="s">
        <v>349</v>
      </c>
      <c r="BD13" s="99" t="s">
        <v>280</v>
      </c>
      <c r="BE13" s="99"/>
      <c r="BF13" s="99"/>
      <c r="BG13" s="99"/>
      <c r="BH13" s="99"/>
    </row>
    <row r="14" spans="1:60" ht="37.5" x14ac:dyDescent="0.3">
      <c r="A14" s="101" t="s">
        <v>328</v>
      </c>
      <c r="B14" s="107" t="s">
        <v>79</v>
      </c>
      <c r="C14" s="102" t="s">
        <v>281</v>
      </c>
      <c r="D14" s="102" t="s">
        <v>381</v>
      </c>
      <c r="E14" s="102" t="s">
        <v>333</v>
      </c>
      <c r="F14" s="102"/>
      <c r="G14" s="102" t="s">
        <v>334</v>
      </c>
      <c r="H14" s="102"/>
      <c r="I14" s="102" t="s">
        <v>335</v>
      </c>
      <c r="J14" s="102"/>
      <c r="K14" s="102"/>
      <c r="L14" s="102" t="s">
        <v>24</v>
      </c>
      <c r="M14" s="102" t="s">
        <v>24</v>
      </c>
      <c r="N14" s="102"/>
      <c r="O14" s="102" t="s">
        <v>19</v>
      </c>
      <c r="P14" s="103" t="s">
        <v>21</v>
      </c>
      <c r="Q14" s="103" t="s">
        <v>21</v>
      </c>
      <c r="R14" s="103" t="s">
        <v>21</v>
      </c>
      <c r="S14" s="103" t="s">
        <v>22</v>
      </c>
      <c r="T14" s="100" t="s">
        <v>49</v>
      </c>
      <c r="U14" s="103">
        <v>1</v>
      </c>
      <c r="V14" s="103" t="s">
        <v>259</v>
      </c>
      <c r="W14" s="103" t="s">
        <v>24</v>
      </c>
      <c r="X14" s="103" t="s">
        <v>24</v>
      </c>
      <c r="Y14" s="103">
        <v>0</v>
      </c>
      <c r="Z14" s="103">
        <v>0</v>
      </c>
      <c r="AA14" s="103">
        <v>0</v>
      </c>
      <c r="AB14" s="103">
        <v>0</v>
      </c>
      <c r="AC14" s="103">
        <v>0</v>
      </c>
      <c r="AD14" s="103">
        <v>0</v>
      </c>
      <c r="AE14" s="103" t="s">
        <v>24</v>
      </c>
      <c r="AF14" s="103">
        <v>0</v>
      </c>
      <c r="AG14" s="103">
        <v>0</v>
      </c>
      <c r="AH14" s="103"/>
      <c r="AI14" s="103">
        <v>0</v>
      </c>
      <c r="AJ14" s="103">
        <v>0</v>
      </c>
      <c r="AK14" s="103">
        <v>0</v>
      </c>
      <c r="AL14" s="103"/>
      <c r="AM14" s="103"/>
      <c r="AN14" s="103"/>
      <c r="AO14" s="103"/>
      <c r="AP14" s="103"/>
      <c r="AQ14" s="103"/>
      <c r="AR14" s="103"/>
      <c r="AS14" s="103"/>
      <c r="AT14" s="103">
        <v>19200</v>
      </c>
      <c r="AU14" s="103" t="s">
        <v>21</v>
      </c>
      <c r="AV14" s="100" t="s">
        <v>25</v>
      </c>
      <c r="AW14" s="104"/>
      <c r="AX14" s="101"/>
      <c r="AY14" s="101"/>
      <c r="AZ14" s="101"/>
      <c r="BA14" s="101"/>
      <c r="BB14" s="105">
        <v>43133</v>
      </c>
      <c r="BC14" s="101" t="s">
        <v>349</v>
      </c>
      <c r="BD14" s="99" t="s">
        <v>336</v>
      </c>
      <c r="BE14" s="99"/>
      <c r="BF14" s="99"/>
      <c r="BG14" s="99"/>
      <c r="BH14" s="99"/>
    </row>
    <row r="15" spans="1:60" ht="131.25" x14ac:dyDescent="0.3">
      <c r="A15" s="101" t="s">
        <v>329</v>
      </c>
      <c r="B15" s="107" t="s">
        <v>80</v>
      </c>
      <c r="C15" s="102" t="s">
        <v>281</v>
      </c>
      <c r="D15" s="102" t="s">
        <v>381</v>
      </c>
      <c r="E15" s="102" t="s">
        <v>333</v>
      </c>
      <c r="F15" s="102"/>
      <c r="G15" s="102" t="s">
        <v>334</v>
      </c>
      <c r="H15" s="102"/>
      <c r="I15" s="102" t="s">
        <v>335</v>
      </c>
      <c r="J15" s="102"/>
      <c r="K15" s="102"/>
      <c r="L15" s="102" t="s">
        <v>24</v>
      </c>
      <c r="M15" s="102" t="s">
        <v>24</v>
      </c>
      <c r="N15" s="102"/>
      <c r="O15" s="102" t="s">
        <v>19</v>
      </c>
      <c r="P15" s="103" t="s">
        <v>21</v>
      </c>
      <c r="Q15" s="103" t="s">
        <v>21</v>
      </c>
      <c r="R15" s="103" t="s">
        <v>21</v>
      </c>
      <c r="S15" s="103" t="s">
        <v>22</v>
      </c>
      <c r="T15" s="100" t="s">
        <v>49</v>
      </c>
      <c r="U15" s="103">
        <v>2</v>
      </c>
      <c r="V15" s="103" t="s">
        <v>259</v>
      </c>
      <c r="W15" s="103" t="s">
        <v>24</v>
      </c>
      <c r="X15" s="103" t="s">
        <v>24</v>
      </c>
      <c r="Y15" s="103">
        <v>0</v>
      </c>
      <c r="Z15" s="103">
        <v>0</v>
      </c>
      <c r="AA15" s="103">
        <v>0</v>
      </c>
      <c r="AB15" s="103">
        <v>0</v>
      </c>
      <c r="AC15" s="103">
        <v>0</v>
      </c>
      <c r="AD15" s="103">
        <v>0</v>
      </c>
      <c r="AE15" s="103" t="s">
        <v>24</v>
      </c>
      <c r="AF15" s="103">
        <v>0</v>
      </c>
      <c r="AG15" s="103">
        <v>0</v>
      </c>
      <c r="AH15" s="103"/>
      <c r="AI15" s="103">
        <v>0</v>
      </c>
      <c r="AJ15" s="103">
        <v>0</v>
      </c>
      <c r="AK15" s="103">
        <v>0</v>
      </c>
      <c r="AL15" s="103"/>
      <c r="AM15" s="103"/>
      <c r="AN15" s="103"/>
      <c r="AO15" s="103"/>
      <c r="AP15" s="103"/>
      <c r="AQ15" s="103"/>
      <c r="AR15" s="103"/>
      <c r="AS15" s="103"/>
      <c r="AT15" s="103">
        <v>38400</v>
      </c>
      <c r="AU15" s="103" t="s">
        <v>21</v>
      </c>
      <c r="AV15" s="100" t="s">
        <v>25</v>
      </c>
      <c r="AW15" s="104"/>
      <c r="AX15" s="101"/>
      <c r="AY15" s="101"/>
      <c r="AZ15" s="101"/>
      <c r="BA15" s="101"/>
      <c r="BB15" s="105">
        <v>43133</v>
      </c>
      <c r="BC15" s="101" t="s">
        <v>349</v>
      </c>
      <c r="BD15" s="99" t="s">
        <v>336</v>
      </c>
      <c r="BE15" s="99"/>
      <c r="BF15" s="99"/>
      <c r="BG15" s="99"/>
      <c r="BH15" s="99"/>
    </row>
    <row r="16" spans="1:60" ht="37.5" x14ac:dyDescent="0.3">
      <c r="A16" s="101" t="s">
        <v>337</v>
      </c>
      <c r="B16" s="107" t="s">
        <v>338</v>
      </c>
      <c r="C16" s="102" t="s">
        <v>339</v>
      </c>
      <c r="D16" s="102" t="s">
        <v>340</v>
      </c>
      <c r="E16" s="102" t="s">
        <v>341</v>
      </c>
      <c r="F16" s="102"/>
      <c r="G16" s="102" t="s">
        <v>342</v>
      </c>
      <c r="H16" s="102" t="s">
        <v>343</v>
      </c>
      <c r="I16" s="102" t="s">
        <v>344</v>
      </c>
      <c r="J16" s="102" t="s">
        <v>345</v>
      </c>
      <c r="K16" s="102"/>
      <c r="L16" s="102" t="s">
        <v>24</v>
      </c>
      <c r="M16" s="102" t="s">
        <v>24</v>
      </c>
      <c r="N16" s="102"/>
      <c r="O16" s="102" t="s">
        <v>354</v>
      </c>
      <c r="P16" s="103" t="s">
        <v>21</v>
      </c>
      <c r="Q16" s="103"/>
      <c r="R16" s="103"/>
      <c r="S16" s="103"/>
      <c r="T16" s="100" t="s">
        <v>346</v>
      </c>
      <c r="U16" s="103">
        <v>0</v>
      </c>
      <c r="V16" s="103" t="s">
        <v>259</v>
      </c>
      <c r="W16" s="103" t="s">
        <v>24</v>
      </c>
      <c r="X16" s="103" t="s">
        <v>24</v>
      </c>
      <c r="Y16" s="103">
        <v>0</v>
      </c>
      <c r="Z16" s="103">
        <v>0</v>
      </c>
      <c r="AA16" s="103">
        <v>0</v>
      </c>
      <c r="AB16" s="103">
        <v>0</v>
      </c>
      <c r="AC16" s="103">
        <v>0</v>
      </c>
      <c r="AD16" s="103">
        <v>0</v>
      </c>
      <c r="AE16" s="103" t="s">
        <v>24</v>
      </c>
      <c r="AF16" s="103">
        <v>0</v>
      </c>
      <c r="AG16" s="103">
        <v>0</v>
      </c>
      <c r="AH16" s="103"/>
      <c r="AI16" s="103">
        <v>0</v>
      </c>
      <c r="AJ16" s="103">
        <v>49609.95</v>
      </c>
      <c r="AK16" s="103">
        <v>0</v>
      </c>
      <c r="AL16" s="103"/>
      <c r="AM16" s="103"/>
      <c r="AN16" s="103"/>
      <c r="AO16" s="103" t="s">
        <v>347</v>
      </c>
      <c r="AP16" s="103"/>
      <c r="AQ16" s="103"/>
      <c r="AR16" s="103"/>
      <c r="AS16" s="103"/>
      <c r="AT16" s="103">
        <v>175809.6</v>
      </c>
      <c r="AU16" s="103" t="s">
        <v>21</v>
      </c>
      <c r="AV16" s="100" t="s">
        <v>25</v>
      </c>
      <c r="AW16" s="104"/>
      <c r="AX16" s="101"/>
      <c r="AY16" s="101"/>
      <c r="AZ16" s="101"/>
      <c r="BA16" s="101"/>
      <c r="BB16" s="105">
        <v>43147</v>
      </c>
      <c r="BC16" s="101" t="s">
        <v>349</v>
      </c>
      <c r="BD16" s="99" t="s">
        <v>348</v>
      </c>
      <c r="BE16" s="99"/>
      <c r="BF16" s="99"/>
      <c r="BG16" s="99"/>
      <c r="BH16" s="99"/>
    </row>
    <row r="17" spans="1:60" ht="18.75" hidden="1" x14ac:dyDescent="0.3">
      <c r="A17" s="101" t="s">
        <v>228</v>
      </c>
      <c r="B17" s="107" t="s">
        <v>53</v>
      </c>
      <c r="C17" s="102" t="s">
        <v>53</v>
      </c>
      <c r="D17" s="102" t="s">
        <v>229</v>
      </c>
      <c r="E17" s="102" t="s">
        <v>230</v>
      </c>
      <c r="F17" s="102"/>
      <c r="G17" s="102" t="s">
        <v>231</v>
      </c>
      <c r="H17" s="102"/>
      <c r="I17" s="102" t="s">
        <v>232</v>
      </c>
      <c r="J17" s="102" t="s">
        <v>233</v>
      </c>
      <c r="K17" s="102" t="s">
        <v>234</v>
      </c>
      <c r="L17" s="102" t="s">
        <v>24</v>
      </c>
      <c r="M17" s="102" t="s">
        <v>24</v>
      </c>
      <c r="N17" s="102"/>
      <c r="O17" s="102" t="s">
        <v>19</v>
      </c>
      <c r="P17" s="103" t="s">
        <v>21</v>
      </c>
      <c r="Q17" s="103" t="s">
        <v>21</v>
      </c>
      <c r="R17" s="103" t="s">
        <v>21</v>
      </c>
      <c r="S17" s="103" t="s">
        <v>32</v>
      </c>
      <c r="T17" s="100" t="s">
        <v>20</v>
      </c>
      <c r="U17" s="103">
        <v>48</v>
      </c>
      <c r="V17" s="103" t="s">
        <v>23</v>
      </c>
      <c r="W17" s="103" t="s">
        <v>24</v>
      </c>
      <c r="X17" s="103" t="s">
        <v>21</v>
      </c>
      <c r="Y17" s="103">
        <v>4</v>
      </c>
      <c r="Z17" s="103">
        <v>1</v>
      </c>
      <c r="AA17" s="103">
        <v>3</v>
      </c>
      <c r="AB17" s="103">
        <v>0</v>
      </c>
      <c r="AC17" s="103">
        <v>0</v>
      </c>
      <c r="AD17" s="103">
        <v>0</v>
      </c>
      <c r="AE17" s="103"/>
      <c r="AF17" s="103"/>
      <c r="AG17" s="103"/>
      <c r="AH17" s="103">
        <v>0.08</v>
      </c>
      <c r="AI17" s="103"/>
      <c r="AJ17" s="103">
        <v>44666.45</v>
      </c>
      <c r="AK17" s="103"/>
      <c r="AL17" s="103"/>
      <c r="AM17" s="103"/>
      <c r="AN17" s="103"/>
      <c r="AO17" s="103"/>
      <c r="AP17" s="103"/>
      <c r="AQ17" s="103"/>
      <c r="AR17" s="103"/>
      <c r="AS17" s="103"/>
      <c r="AT17" s="103">
        <v>0</v>
      </c>
      <c r="AU17" s="103" t="s">
        <v>21</v>
      </c>
      <c r="AV17" s="100" t="s">
        <v>45</v>
      </c>
      <c r="AW17" s="104"/>
      <c r="AX17" s="101"/>
      <c r="AY17" s="101"/>
      <c r="AZ17" s="101"/>
      <c r="BA17" s="101"/>
      <c r="BB17" s="105">
        <v>43096</v>
      </c>
      <c r="BC17" s="101" t="s">
        <v>349</v>
      </c>
      <c r="BD17" s="99" t="s">
        <v>351</v>
      </c>
      <c r="BE17" s="99"/>
      <c r="BF17" s="99"/>
      <c r="BG17" s="99"/>
      <c r="BH17" s="99"/>
    </row>
    <row r="18" spans="1:60" ht="131.25" hidden="1" x14ac:dyDescent="0.3">
      <c r="A18" s="101" t="s">
        <v>235</v>
      </c>
      <c r="B18" s="107" t="s">
        <v>358</v>
      </c>
      <c r="C18" s="102" t="s">
        <v>50</v>
      </c>
      <c r="D18" s="102" t="s">
        <v>236</v>
      </c>
      <c r="E18" s="102" t="s">
        <v>237</v>
      </c>
      <c r="F18" s="102"/>
      <c r="G18" s="102" t="s">
        <v>238</v>
      </c>
      <c r="H18" s="102" t="s">
        <v>239</v>
      </c>
      <c r="I18" s="102" t="s">
        <v>240</v>
      </c>
      <c r="J18" s="102" t="s">
        <v>241</v>
      </c>
      <c r="K18" s="102" t="s">
        <v>242</v>
      </c>
      <c r="L18" s="102" t="s">
        <v>24</v>
      </c>
      <c r="M18" s="102" t="s">
        <v>24</v>
      </c>
      <c r="N18" s="102"/>
      <c r="O18" s="102" t="s">
        <v>19</v>
      </c>
      <c r="P18" s="103" t="s">
        <v>21</v>
      </c>
      <c r="Q18" s="103" t="s">
        <v>21</v>
      </c>
      <c r="R18" s="103" t="s">
        <v>21</v>
      </c>
      <c r="S18" s="103" t="s">
        <v>22</v>
      </c>
      <c r="T18" s="100" t="s">
        <v>20</v>
      </c>
      <c r="U18" s="103">
        <v>24</v>
      </c>
      <c r="V18" s="103" t="s">
        <v>35</v>
      </c>
      <c r="W18" s="103" t="s">
        <v>24</v>
      </c>
      <c r="X18" s="103" t="s">
        <v>20</v>
      </c>
      <c r="Y18" s="103">
        <v>3</v>
      </c>
      <c r="Z18" s="103">
        <v>0</v>
      </c>
      <c r="AA18" s="103">
        <v>1</v>
      </c>
      <c r="AB18" s="103">
        <v>2</v>
      </c>
      <c r="AC18" s="103">
        <v>0</v>
      </c>
      <c r="AD18" s="103">
        <v>0</v>
      </c>
      <c r="AE18" s="103" t="s">
        <v>376</v>
      </c>
      <c r="AF18" s="103">
        <v>1065</v>
      </c>
      <c r="AG18" s="103">
        <v>355</v>
      </c>
      <c r="AH18" s="103"/>
      <c r="AI18" s="103">
        <v>0</v>
      </c>
      <c r="AJ18" s="103"/>
      <c r="AK18" s="103"/>
      <c r="AL18" s="103"/>
      <c r="AM18" s="103"/>
      <c r="AN18" s="103"/>
      <c r="AO18" s="103"/>
      <c r="AP18" s="103"/>
      <c r="AQ18" s="103"/>
      <c r="AR18" s="103"/>
      <c r="AS18" s="103"/>
      <c r="AT18" s="103">
        <v>0</v>
      </c>
      <c r="AU18" s="103" t="s">
        <v>21</v>
      </c>
      <c r="AV18" s="100" t="s">
        <v>45</v>
      </c>
      <c r="AW18" s="104"/>
      <c r="AX18" s="101"/>
      <c r="AY18" s="101"/>
      <c r="AZ18" s="101"/>
      <c r="BA18" s="101"/>
      <c r="BB18" s="105">
        <v>43174</v>
      </c>
      <c r="BC18" s="101" t="s">
        <v>349</v>
      </c>
      <c r="BD18" s="99" t="s">
        <v>352</v>
      </c>
      <c r="BE18" s="99"/>
      <c r="BF18" s="99"/>
      <c r="BG18" s="99"/>
      <c r="BH18" s="99"/>
    </row>
    <row r="19" spans="1:60" ht="37.5" hidden="1" x14ac:dyDescent="0.3">
      <c r="A19" s="101" t="s">
        <v>243</v>
      </c>
      <c r="B19" s="107" t="s">
        <v>377</v>
      </c>
      <c r="C19" s="102" t="s">
        <v>68</v>
      </c>
      <c r="D19" s="102" t="s">
        <v>244</v>
      </c>
      <c r="E19" s="102" t="s">
        <v>245</v>
      </c>
      <c r="F19" s="102"/>
      <c r="G19" s="102" t="s">
        <v>246</v>
      </c>
      <c r="H19" s="102" t="s">
        <v>150</v>
      </c>
      <c r="I19" s="102" t="s">
        <v>247</v>
      </c>
      <c r="J19" s="102" t="s">
        <v>248</v>
      </c>
      <c r="K19" s="102" t="s">
        <v>249</v>
      </c>
      <c r="L19" s="102" t="s">
        <v>24</v>
      </c>
      <c r="M19" s="102" t="s">
        <v>24</v>
      </c>
      <c r="N19" s="102"/>
      <c r="O19" s="102" t="s">
        <v>19</v>
      </c>
      <c r="P19" s="103" t="s">
        <v>21</v>
      </c>
      <c r="Q19" s="103" t="s">
        <v>21</v>
      </c>
      <c r="R19" s="103" t="s">
        <v>21</v>
      </c>
      <c r="S19" s="103"/>
      <c r="T19" s="100" t="s">
        <v>20</v>
      </c>
      <c r="U19" s="103">
        <v>32</v>
      </c>
      <c r="V19" s="103" t="s">
        <v>35</v>
      </c>
      <c r="W19" s="103" t="s">
        <v>24</v>
      </c>
      <c r="X19" s="103" t="s">
        <v>21</v>
      </c>
      <c r="Y19" s="103">
        <v>5</v>
      </c>
      <c r="Z19" s="106">
        <v>4</v>
      </c>
      <c r="AA19" s="106">
        <v>1</v>
      </c>
      <c r="AB19" s="106">
        <v>0</v>
      </c>
      <c r="AC19" s="106">
        <v>0</v>
      </c>
      <c r="AD19" s="106">
        <v>0</v>
      </c>
      <c r="AE19" s="103"/>
      <c r="AF19" s="103"/>
      <c r="AG19" s="103"/>
      <c r="AH19" s="103"/>
      <c r="AI19" s="103">
        <v>0</v>
      </c>
      <c r="AJ19" s="103">
        <v>22345.34</v>
      </c>
      <c r="AK19" s="103"/>
      <c r="AL19" s="103"/>
      <c r="AM19" s="103"/>
      <c r="AN19" s="103"/>
      <c r="AO19" s="103"/>
      <c r="AP19" s="103"/>
      <c r="AQ19" s="103"/>
      <c r="AR19" s="103"/>
      <c r="AS19" s="103"/>
      <c r="AT19" s="103">
        <v>0</v>
      </c>
      <c r="AU19" s="103" t="s">
        <v>21</v>
      </c>
      <c r="AV19" s="100" t="s">
        <v>45</v>
      </c>
      <c r="AW19" s="104"/>
      <c r="AX19" s="101"/>
      <c r="AY19" s="101"/>
      <c r="AZ19" s="101"/>
      <c r="BA19" s="101"/>
      <c r="BB19" s="105">
        <v>43168</v>
      </c>
      <c r="BC19" s="101" t="s">
        <v>349</v>
      </c>
      <c r="BD19" s="99" t="s">
        <v>359</v>
      </c>
      <c r="BE19" s="99"/>
      <c r="BF19" s="99"/>
      <c r="BG19" s="99"/>
      <c r="BH19" s="99"/>
    </row>
    <row r="20" spans="1:60" ht="37.5" hidden="1" x14ac:dyDescent="0.3">
      <c r="A20" s="101" t="s">
        <v>261</v>
      </c>
      <c r="B20" s="107" t="s">
        <v>69</v>
      </c>
      <c r="C20" s="102" t="s">
        <v>69</v>
      </c>
      <c r="D20" s="102" t="s">
        <v>262</v>
      </c>
      <c r="E20" s="102" t="s">
        <v>263</v>
      </c>
      <c r="F20" s="102" t="s">
        <v>264</v>
      </c>
      <c r="G20" s="102" t="s">
        <v>265</v>
      </c>
      <c r="H20" s="102"/>
      <c r="I20" s="102" t="s">
        <v>266</v>
      </c>
      <c r="J20" s="102" t="s">
        <v>267</v>
      </c>
      <c r="K20" s="102" t="s">
        <v>268</v>
      </c>
      <c r="L20" s="102" t="s">
        <v>24</v>
      </c>
      <c r="M20" s="102" t="s">
        <v>24</v>
      </c>
      <c r="N20" s="102"/>
      <c r="O20" s="102" t="s">
        <v>19</v>
      </c>
      <c r="P20" s="103" t="s">
        <v>21</v>
      </c>
      <c r="Q20" s="103" t="s">
        <v>21</v>
      </c>
      <c r="R20" s="103" t="s">
        <v>21</v>
      </c>
      <c r="S20" s="103" t="s">
        <v>22</v>
      </c>
      <c r="T20" s="100" t="s">
        <v>20</v>
      </c>
      <c r="U20" s="103">
        <v>28</v>
      </c>
      <c r="V20" s="103" t="s">
        <v>23</v>
      </c>
      <c r="W20" s="103" t="s">
        <v>24</v>
      </c>
      <c r="X20" s="103" t="s">
        <v>21</v>
      </c>
      <c r="Y20" s="103">
        <v>2</v>
      </c>
      <c r="Z20" s="103"/>
      <c r="AA20" s="103"/>
      <c r="AB20" s="103"/>
      <c r="AC20" s="103"/>
      <c r="AD20" s="103"/>
      <c r="AE20" s="103"/>
      <c r="AF20" s="103"/>
      <c r="AG20" s="103"/>
      <c r="AH20" s="103"/>
      <c r="AI20" s="103"/>
      <c r="AJ20" s="103">
        <v>9853.4699999999993</v>
      </c>
      <c r="AK20" s="103"/>
      <c r="AL20" s="103"/>
      <c r="AM20" s="103"/>
      <c r="AN20" s="103"/>
      <c r="AO20" s="103"/>
      <c r="AP20" s="103"/>
      <c r="AQ20" s="103"/>
      <c r="AR20" s="103"/>
      <c r="AS20" s="103"/>
      <c r="AT20" s="103">
        <v>0</v>
      </c>
      <c r="AU20" s="103" t="s">
        <v>21</v>
      </c>
      <c r="AV20" s="100" t="s">
        <v>45</v>
      </c>
      <c r="AW20" s="104"/>
      <c r="AX20" s="101"/>
      <c r="AY20" s="101"/>
      <c r="AZ20" s="101"/>
      <c r="BA20" s="101"/>
      <c r="BB20" s="105">
        <v>43081</v>
      </c>
      <c r="BC20" s="101" t="s">
        <v>349</v>
      </c>
      <c r="BD20" s="99" t="s">
        <v>269</v>
      </c>
      <c r="BE20" s="99"/>
      <c r="BF20" s="99"/>
      <c r="BG20" s="99"/>
      <c r="BH20" s="99"/>
    </row>
    <row r="21" spans="1:60" ht="18.75" hidden="1" x14ac:dyDescent="0.3">
      <c r="A21" s="101" t="s">
        <v>270</v>
      </c>
      <c r="B21" s="107" t="s">
        <v>77</v>
      </c>
      <c r="C21" s="102" t="s">
        <v>77</v>
      </c>
      <c r="D21" s="102" t="s">
        <v>271</v>
      </c>
      <c r="E21" s="102" t="s">
        <v>332</v>
      </c>
      <c r="F21" s="102" t="s">
        <v>211</v>
      </c>
      <c r="G21" s="102" t="s">
        <v>181</v>
      </c>
      <c r="H21" s="102" t="s">
        <v>182</v>
      </c>
      <c r="I21" s="102" t="s">
        <v>216</v>
      </c>
      <c r="J21" s="102" t="s">
        <v>211</v>
      </c>
      <c r="K21" s="102" t="s">
        <v>217</v>
      </c>
      <c r="L21" s="102" t="s">
        <v>24</v>
      </c>
      <c r="M21" s="102" t="s">
        <v>24</v>
      </c>
      <c r="N21" s="102"/>
      <c r="O21" s="102" t="s">
        <v>19</v>
      </c>
      <c r="P21" s="103" t="s">
        <v>21</v>
      </c>
      <c r="Q21" s="103" t="s">
        <v>21</v>
      </c>
      <c r="R21" s="103" t="s">
        <v>20</v>
      </c>
      <c r="S21" s="103" t="s">
        <v>22</v>
      </c>
      <c r="T21" s="100" t="s">
        <v>40</v>
      </c>
      <c r="U21" s="103">
        <v>52</v>
      </c>
      <c r="V21" s="103" t="s">
        <v>35</v>
      </c>
      <c r="W21" s="103" t="s">
        <v>24</v>
      </c>
      <c r="X21" s="103" t="s">
        <v>21</v>
      </c>
      <c r="Y21" s="103">
        <v>8</v>
      </c>
      <c r="Z21" s="103">
        <v>1</v>
      </c>
      <c r="AA21" s="103">
        <v>7</v>
      </c>
      <c r="AB21" s="103">
        <v>0</v>
      </c>
      <c r="AC21" s="103">
        <v>0</v>
      </c>
      <c r="AD21" s="103">
        <v>0</v>
      </c>
      <c r="AE21" s="103"/>
      <c r="AF21" s="103"/>
      <c r="AG21" s="103"/>
      <c r="AH21" s="103"/>
      <c r="AI21" s="103">
        <v>0</v>
      </c>
      <c r="AJ21" s="103">
        <v>27611.42</v>
      </c>
      <c r="AK21" s="103"/>
      <c r="AL21" s="103"/>
      <c r="AM21" s="103"/>
      <c r="AN21" s="103"/>
      <c r="AO21" s="103"/>
      <c r="AP21" s="103"/>
      <c r="AQ21" s="103"/>
      <c r="AR21" s="103"/>
      <c r="AS21" s="103"/>
      <c r="AT21" s="103">
        <v>0</v>
      </c>
      <c r="AU21" s="103" t="s">
        <v>21</v>
      </c>
      <c r="AV21" s="100" t="s">
        <v>45</v>
      </c>
      <c r="AW21" s="104"/>
      <c r="AX21" s="101"/>
      <c r="AY21" s="101"/>
      <c r="AZ21" s="101"/>
      <c r="BA21" s="101"/>
      <c r="BB21" s="105">
        <v>43188</v>
      </c>
      <c r="BC21" s="101" t="s">
        <v>364</v>
      </c>
      <c r="BD21" s="99" t="s">
        <v>380</v>
      </c>
      <c r="BE21" s="99"/>
      <c r="BF21" s="99"/>
      <c r="BG21" s="99"/>
      <c r="BH21" s="99"/>
    </row>
    <row r="22" spans="1:60" ht="18.75" hidden="1" x14ac:dyDescent="0.3">
      <c r="A22" s="101" t="s">
        <v>283</v>
      </c>
      <c r="B22" s="107" t="s">
        <v>284</v>
      </c>
      <c r="C22" s="102" t="s">
        <v>285</v>
      </c>
      <c r="D22" s="102" t="s">
        <v>286</v>
      </c>
      <c r="E22" s="102" t="s">
        <v>263</v>
      </c>
      <c r="F22" s="102" t="s">
        <v>264</v>
      </c>
      <c r="G22" s="102" t="s">
        <v>287</v>
      </c>
      <c r="H22" s="102"/>
      <c r="I22" s="102" t="s">
        <v>266</v>
      </c>
      <c r="J22" s="102" t="s">
        <v>267</v>
      </c>
      <c r="K22" s="102" t="s">
        <v>268</v>
      </c>
      <c r="L22" s="102" t="s">
        <v>24</v>
      </c>
      <c r="M22" s="102" t="s">
        <v>24</v>
      </c>
      <c r="N22" s="102"/>
      <c r="O22" s="102" t="s">
        <v>19</v>
      </c>
      <c r="P22" s="103" t="s">
        <v>21</v>
      </c>
      <c r="Q22" s="103" t="s">
        <v>21</v>
      </c>
      <c r="R22" s="103" t="s">
        <v>21</v>
      </c>
      <c r="S22" s="103"/>
      <c r="T22" s="100" t="s">
        <v>20</v>
      </c>
      <c r="U22" s="103">
        <v>30</v>
      </c>
      <c r="V22" s="103"/>
      <c r="W22" s="103"/>
      <c r="X22" s="103"/>
      <c r="Y22" s="103"/>
      <c r="Z22" s="103"/>
      <c r="AA22" s="103"/>
      <c r="AB22" s="103"/>
      <c r="AC22" s="103"/>
      <c r="AD22" s="103"/>
      <c r="AE22" s="103"/>
      <c r="AF22" s="103"/>
      <c r="AG22" s="103"/>
      <c r="AH22" s="103"/>
      <c r="AI22" s="103"/>
      <c r="AJ22" s="103">
        <v>11933.03</v>
      </c>
      <c r="AK22" s="103"/>
      <c r="AL22" s="103"/>
      <c r="AM22" s="103"/>
      <c r="AN22" s="103"/>
      <c r="AO22" s="103"/>
      <c r="AP22" s="103"/>
      <c r="AQ22" s="103"/>
      <c r="AR22" s="103"/>
      <c r="AS22" s="103"/>
      <c r="AT22" s="103">
        <v>0</v>
      </c>
      <c r="AU22" s="103" t="s">
        <v>21</v>
      </c>
      <c r="AV22" s="100" t="s">
        <v>45</v>
      </c>
      <c r="AW22" s="104"/>
      <c r="AX22" s="101"/>
      <c r="AY22" s="101"/>
      <c r="AZ22" s="101"/>
      <c r="BA22" s="101"/>
      <c r="BB22" s="105">
        <v>43153</v>
      </c>
      <c r="BC22" s="101" t="s">
        <v>349</v>
      </c>
      <c r="BD22" s="99" t="s">
        <v>353</v>
      </c>
      <c r="BE22" s="99"/>
      <c r="BF22" s="99"/>
      <c r="BG22" s="99"/>
      <c r="BH22" s="99"/>
    </row>
    <row r="23" spans="1:60" ht="18.75" hidden="1" x14ac:dyDescent="0.3">
      <c r="A23" s="101" t="s">
        <v>355</v>
      </c>
      <c r="B23" s="107" t="s">
        <v>356</v>
      </c>
      <c r="C23" s="102" t="s">
        <v>356</v>
      </c>
      <c r="D23" s="102" t="s">
        <v>382</v>
      </c>
      <c r="E23" s="102" t="s">
        <v>357</v>
      </c>
      <c r="F23" s="102" t="s">
        <v>211</v>
      </c>
      <c r="G23" s="102" t="s">
        <v>181</v>
      </c>
      <c r="H23" s="102" t="s">
        <v>182</v>
      </c>
      <c r="I23" s="102" t="s">
        <v>216</v>
      </c>
      <c r="J23" s="102" t="s">
        <v>211</v>
      </c>
      <c r="K23" s="102" t="s">
        <v>217</v>
      </c>
      <c r="L23" s="102" t="s">
        <v>24</v>
      </c>
      <c r="M23" s="102" t="s">
        <v>24</v>
      </c>
      <c r="N23" s="102"/>
      <c r="O23" s="102" t="s">
        <v>19</v>
      </c>
      <c r="P23" s="103" t="s">
        <v>21</v>
      </c>
      <c r="Q23" s="103" t="s">
        <v>21</v>
      </c>
      <c r="R23" s="103" t="s">
        <v>21</v>
      </c>
      <c r="S23" s="103" t="s">
        <v>22</v>
      </c>
      <c r="T23" s="100" t="s">
        <v>40</v>
      </c>
      <c r="U23" s="103">
        <v>63</v>
      </c>
      <c r="V23" s="103" t="s">
        <v>35</v>
      </c>
      <c r="W23" s="103"/>
      <c r="X23" s="103"/>
      <c r="Y23" s="103">
        <v>9</v>
      </c>
      <c r="Z23" s="103"/>
      <c r="AA23" s="103"/>
      <c r="AB23" s="103"/>
      <c r="AC23" s="103"/>
      <c r="AD23" s="103"/>
      <c r="AE23" s="103"/>
      <c r="AF23" s="103"/>
      <c r="AG23" s="103"/>
      <c r="AH23" s="103"/>
      <c r="AI23" s="103"/>
      <c r="AJ23" s="103">
        <v>36674.410000000003</v>
      </c>
      <c r="AK23" s="103"/>
      <c r="AL23" s="103"/>
      <c r="AM23" s="103"/>
      <c r="AN23" s="103"/>
      <c r="AO23" s="103"/>
      <c r="AP23" s="103"/>
      <c r="AQ23" s="103"/>
      <c r="AR23" s="103"/>
      <c r="AS23" s="103"/>
      <c r="AT23" s="103">
        <v>0</v>
      </c>
      <c r="AU23" s="103" t="s">
        <v>156</v>
      </c>
      <c r="AV23" s="100" t="s">
        <v>288</v>
      </c>
      <c r="AW23" s="104"/>
      <c r="AX23" s="101"/>
      <c r="AY23" s="101"/>
      <c r="AZ23" s="101"/>
      <c r="BA23" s="101"/>
      <c r="BB23" s="105">
        <v>43179</v>
      </c>
      <c r="BC23" s="101" t="s">
        <v>349</v>
      </c>
      <c r="BD23" s="99" t="s">
        <v>370</v>
      </c>
      <c r="BE23" s="99"/>
      <c r="BF23" s="99"/>
      <c r="BG23" s="99"/>
      <c r="BH23" s="99"/>
    </row>
    <row r="24" spans="1:60" ht="18.75" hidden="1" x14ac:dyDescent="0.3">
      <c r="A24" s="101" t="s">
        <v>360</v>
      </c>
      <c r="B24" s="107" t="s">
        <v>361</v>
      </c>
      <c r="C24" s="102" t="s">
        <v>361</v>
      </c>
      <c r="D24" s="102" t="s">
        <v>362</v>
      </c>
      <c r="E24" s="102" t="s">
        <v>363</v>
      </c>
      <c r="F24" s="102" t="s">
        <v>211</v>
      </c>
      <c r="G24" s="102" t="s">
        <v>181</v>
      </c>
      <c r="H24" s="102" t="s">
        <v>182</v>
      </c>
      <c r="I24" s="102" t="s">
        <v>216</v>
      </c>
      <c r="J24" s="102" t="s">
        <v>211</v>
      </c>
      <c r="K24" s="102" t="s">
        <v>217</v>
      </c>
      <c r="L24" s="102" t="s">
        <v>24</v>
      </c>
      <c r="M24" s="102" t="s">
        <v>24</v>
      </c>
      <c r="N24" s="102"/>
      <c r="O24" s="102" t="s">
        <v>19</v>
      </c>
      <c r="P24" s="103" t="s">
        <v>21</v>
      </c>
      <c r="Q24" s="103" t="s">
        <v>21</v>
      </c>
      <c r="R24" s="103" t="s">
        <v>21</v>
      </c>
      <c r="S24" s="103"/>
      <c r="T24" s="100" t="s">
        <v>40</v>
      </c>
      <c r="U24" s="103">
        <v>91</v>
      </c>
      <c r="V24" s="103" t="s">
        <v>41</v>
      </c>
      <c r="W24" s="103"/>
      <c r="X24" s="103"/>
      <c r="Y24" s="103">
        <v>18</v>
      </c>
      <c r="Z24" s="103"/>
      <c r="AA24" s="103"/>
      <c r="AB24" s="103"/>
      <c r="AC24" s="103"/>
      <c r="AD24" s="103"/>
      <c r="AE24" s="103"/>
      <c r="AF24" s="103"/>
      <c r="AG24" s="103"/>
      <c r="AH24" s="103"/>
      <c r="AI24" s="103"/>
      <c r="AJ24" s="103">
        <v>50313.16</v>
      </c>
      <c r="AK24" s="103"/>
      <c r="AL24" s="103"/>
      <c r="AM24" s="103"/>
      <c r="AN24" s="103"/>
      <c r="AO24" s="103"/>
      <c r="AP24" s="103"/>
      <c r="AQ24" s="103"/>
      <c r="AR24" s="103"/>
      <c r="AS24" s="103"/>
      <c r="AT24" s="103"/>
      <c r="AU24" s="103" t="s">
        <v>21</v>
      </c>
      <c r="AV24" s="100" t="s">
        <v>288</v>
      </c>
      <c r="AW24" s="104"/>
      <c r="AX24" s="101"/>
      <c r="AY24" s="101"/>
      <c r="AZ24" s="101"/>
      <c r="BA24" s="101"/>
      <c r="BB24" s="105">
        <v>43179</v>
      </c>
      <c r="BC24" s="101" t="s">
        <v>364</v>
      </c>
      <c r="BD24" s="99" t="s">
        <v>371</v>
      </c>
      <c r="BE24" s="99"/>
      <c r="BF24" s="99"/>
      <c r="BG24" s="99"/>
      <c r="BH24" s="99"/>
    </row>
    <row r="25" spans="1:60" ht="37.5" hidden="1" x14ac:dyDescent="0.3">
      <c r="A25" s="101" t="s">
        <v>208</v>
      </c>
      <c r="B25" s="107" t="s">
        <v>51</v>
      </c>
      <c r="C25" s="102" t="s">
        <v>44</v>
      </c>
      <c r="D25" s="102" t="s">
        <v>209</v>
      </c>
      <c r="E25" s="102" t="s">
        <v>210</v>
      </c>
      <c r="F25" s="102" t="s">
        <v>211</v>
      </c>
      <c r="G25" s="102" t="s">
        <v>181</v>
      </c>
      <c r="H25" s="102" t="s">
        <v>182</v>
      </c>
      <c r="I25" s="102" t="s">
        <v>212</v>
      </c>
      <c r="J25" s="102" t="s">
        <v>211</v>
      </c>
      <c r="K25" s="102" t="s">
        <v>185</v>
      </c>
      <c r="L25" s="102" t="s">
        <v>24</v>
      </c>
      <c r="M25" s="102" t="s">
        <v>24</v>
      </c>
      <c r="N25" s="102"/>
      <c r="O25" s="102" t="s">
        <v>19</v>
      </c>
      <c r="P25" s="103" t="s">
        <v>21</v>
      </c>
      <c r="Q25" s="103" t="s">
        <v>21</v>
      </c>
      <c r="R25" s="103" t="s">
        <v>21</v>
      </c>
      <c r="S25" s="103" t="s">
        <v>32</v>
      </c>
      <c r="T25" s="100" t="s">
        <v>40</v>
      </c>
      <c r="U25" s="103">
        <v>119</v>
      </c>
      <c r="V25" s="103" t="s">
        <v>35</v>
      </c>
      <c r="W25" s="103" t="s">
        <v>24</v>
      </c>
      <c r="X25" s="103" t="s">
        <v>21</v>
      </c>
      <c r="Y25" s="103">
        <v>18</v>
      </c>
      <c r="Z25" s="103">
        <v>5</v>
      </c>
      <c r="AA25" s="103">
        <v>13</v>
      </c>
      <c r="AB25" s="103">
        <v>0</v>
      </c>
      <c r="AC25" s="103">
        <v>0</v>
      </c>
      <c r="AD25" s="103">
        <v>0</v>
      </c>
      <c r="AE25" s="103" t="s">
        <v>374</v>
      </c>
      <c r="AF25" s="103">
        <v>22808.61</v>
      </c>
      <c r="AG25" s="103">
        <v>1267.1500000000001</v>
      </c>
      <c r="AH25" s="103"/>
      <c r="AI25" s="103">
        <v>0</v>
      </c>
      <c r="AJ25" s="103">
        <v>68923.23</v>
      </c>
      <c r="AK25" s="103"/>
      <c r="AL25" s="103"/>
      <c r="AM25" s="103"/>
      <c r="AN25" s="103"/>
      <c r="AO25" s="103"/>
      <c r="AP25" s="103"/>
      <c r="AQ25" s="103"/>
      <c r="AR25" s="103"/>
      <c r="AS25" s="103"/>
      <c r="AT25" s="103">
        <v>0</v>
      </c>
      <c r="AU25" s="103" t="s">
        <v>156</v>
      </c>
      <c r="AV25" s="100" t="s">
        <v>324</v>
      </c>
      <c r="AW25" s="104"/>
      <c r="AX25" s="101"/>
      <c r="AY25" s="101"/>
      <c r="AZ25" s="101"/>
      <c r="BA25" s="101"/>
      <c r="BB25" s="105">
        <v>43133</v>
      </c>
      <c r="BC25" s="101" t="s">
        <v>349</v>
      </c>
      <c r="BD25" s="99" t="s">
        <v>325</v>
      </c>
      <c r="BE25" s="99"/>
      <c r="BF25" s="99"/>
      <c r="BG25" s="99"/>
      <c r="BH25" s="99"/>
    </row>
    <row r="26" spans="1:60" ht="37.5" hidden="1" x14ac:dyDescent="0.3">
      <c r="A26" s="101" t="s">
        <v>213</v>
      </c>
      <c r="B26" s="107" t="s">
        <v>52</v>
      </c>
      <c r="C26" s="102" t="s">
        <v>46</v>
      </c>
      <c r="D26" s="102" t="s">
        <v>214</v>
      </c>
      <c r="E26" s="102" t="s">
        <v>215</v>
      </c>
      <c r="F26" s="102" t="s">
        <v>211</v>
      </c>
      <c r="G26" s="102" t="s">
        <v>181</v>
      </c>
      <c r="H26" s="102" t="s">
        <v>182</v>
      </c>
      <c r="I26" s="102" t="s">
        <v>216</v>
      </c>
      <c r="J26" s="102" t="s">
        <v>211</v>
      </c>
      <c r="K26" s="102" t="s">
        <v>217</v>
      </c>
      <c r="L26" s="102" t="s">
        <v>24</v>
      </c>
      <c r="M26" s="102" t="s">
        <v>24</v>
      </c>
      <c r="N26" s="102"/>
      <c r="O26" s="102" t="s">
        <v>19</v>
      </c>
      <c r="P26" s="103" t="s">
        <v>21</v>
      </c>
      <c r="Q26" s="103" t="s">
        <v>21</v>
      </c>
      <c r="R26" s="103" t="s">
        <v>21</v>
      </c>
      <c r="S26" s="103" t="s">
        <v>22</v>
      </c>
      <c r="T26" s="100" t="s">
        <v>40</v>
      </c>
      <c r="U26" s="103">
        <v>96</v>
      </c>
      <c r="V26" s="103" t="s">
        <v>35</v>
      </c>
      <c r="W26" s="103" t="s">
        <v>24</v>
      </c>
      <c r="X26" s="103" t="s">
        <v>21</v>
      </c>
      <c r="Y26" s="103">
        <v>15</v>
      </c>
      <c r="Z26" s="103">
        <v>0</v>
      </c>
      <c r="AA26" s="103">
        <v>11</v>
      </c>
      <c r="AB26" s="103">
        <v>4</v>
      </c>
      <c r="AC26" s="103">
        <v>0</v>
      </c>
      <c r="AD26" s="103">
        <v>0</v>
      </c>
      <c r="AE26" s="103" t="s">
        <v>375</v>
      </c>
      <c r="AF26" s="103">
        <v>16247</v>
      </c>
      <c r="AG26" s="103">
        <v>1083</v>
      </c>
      <c r="AH26" s="103"/>
      <c r="AI26" s="103">
        <v>0</v>
      </c>
      <c r="AJ26" s="103">
        <v>59614.36</v>
      </c>
      <c r="AK26" s="103">
        <v>7330.57</v>
      </c>
      <c r="AL26" s="103"/>
      <c r="AM26" s="103"/>
      <c r="AN26" s="103"/>
      <c r="AO26" s="103"/>
      <c r="AP26" s="103"/>
      <c r="AQ26" s="103"/>
      <c r="AR26" s="103"/>
      <c r="AS26" s="103"/>
      <c r="AT26" s="103">
        <v>0</v>
      </c>
      <c r="AU26" s="103" t="s">
        <v>20</v>
      </c>
      <c r="AV26" s="100" t="s">
        <v>324</v>
      </c>
      <c r="AW26" s="104"/>
      <c r="AX26" s="101"/>
      <c r="AY26" s="101"/>
      <c r="AZ26" s="101"/>
      <c r="BA26" s="101"/>
      <c r="BB26" s="105">
        <v>43164</v>
      </c>
      <c r="BC26" s="101" t="s">
        <v>349</v>
      </c>
      <c r="BD26" s="99" t="s">
        <v>326</v>
      </c>
      <c r="BE26" s="99"/>
      <c r="BF26" s="99"/>
      <c r="BG26" s="99"/>
      <c r="BH26" s="99"/>
    </row>
    <row r="27" spans="1:60" ht="18.75" hidden="1" x14ac:dyDescent="0.3">
      <c r="A27" s="101"/>
      <c r="B27" s="107"/>
      <c r="C27" s="102"/>
      <c r="D27" s="102"/>
      <c r="E27" s="102"/>
      <c r="F27" s="102"/>
      <c r="G27" s="102"/>
      <c r="H27" s="102"/>
      <c r="I27" s="102"/>
      <c r="J27" s="102"/>
      <c r="K27" s="102"/>
      <c r="L27" s="102"/>
      <c r="M27" s="102"/>
      <c r="N27" s="102"/>
      <c r="O27" s="102"/>
      <c r="P27" s="103"/>
      <c r="Q27" s="103"/>
      <c r="R27" s="103"/>
      <c r="S27" s="103"/>
      <c r="T27" s="100"/>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0"/>
      <c r="AW27" s="104"/>
      <c r="AX27" s="101"/>
      <c r="AY27" s="101"/>
      <c r="AZ27" s="101"/>
      <c r="BA27" s="101"/>
      <c r="BB27" s="105"/>
      <c r="BC27" s="101"/>
      <c r="BD27" s="99"/>
      <c r="BE27" s="99"/>
      <c r="BF27" s="99"/>
      <c r="BG27" s="99"/>
      <c r="BH27" s="99"/>
    </row>
    <row r="28" spans="1:60" ht="18.75" hidden="1" x14ac:dyDescent="0.3">
      <c r="A28" s="101"/>
      <c r="B28" s="107"/>
      <c r="C28" s="102"/>
      <c r="D28" s="102"/>
      <c r="E28" s="102"/>
      <c r="F28" s="102"/>
      <c r="G28" s="102"/>
      <c r="H28" s="102"/>
      <c r="I28" s="102"/>
      <c r="J28" s="102"/>
      <c r="K28" s="102"/>
      <c r="L28" s="102"/>
      <c r="M28" s="102"/>
      <c r="N28" s="102"/>
      <c r="O28" s="102"/>
      <c r="P28" s="103"/>
      <c r="Q28" s="103"/>
      <c r="R28" s="103"/>
      <c r="S28" s="103"/>
      <c r="T28" s="100"/>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0"/>
      <c r="AW28" s="104"/>
      <c r="AX28" s="101"/>
      <c r="AY28" s="101"/>
      <c r="AZ28" s="101"/>
      <c r="BA28" s="101"/>
      <c r="BB28" s="105"/>
      <c r="BC28" s="101"/>
      <c r="BD28" s="99"/>
      <c r="BE28" s="99"/>
      <c r="BF28" s="99"/>
      <c r="BG28" s="99"/>
      <c r="BH28" s="99"/>
    </row>
    <row r="29" spans="1:60" ht="18.75" hidden="1" x14ac:dyDescent="0.3">
      <c r="A29" s="101"/>
      <c r="B29" s="107"/>
      <c r="C29" s="102"/>
      <c r="D29" s="102"/>
      <c r="E29" s="102"/>
      <c r="F29" s="102"/>
      <c r="G29" s="102"/>
      <c r="H29" s="102"/>
      <c r="I29" s="102"/>
      <c r="J29" s="102"/>
      <c r="K29" s="102"/>
      <c r="L29" s="102"/>
      <c r="M29" s="102"/>
      <c r="N29" s="102"/>
      <c r="O29" s="102"/>
      <c r="P29" s="103"/>
      <c r="Q29" s="103"/>
      <c r="R29" s="103"/>
      <c r="S29" s="103"/>
      <c r="T29" s="100"/>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0"/>
      <c r="AW29" s="104"/>
      <c r="AX29" s="101"/>
      <c r="AY29" s="101"/>
      <c r="AZ29" s="101"/>
      <c r="BA29" s="101"/>
      <c r="BB29" s="105"/>
      <c r="BC29" s="101"/>
      <c r="BD29" s="99"/>
      <c r="BE29" s="99"/>
      <c r="BF29" s="99"/>
      <c r="BG29" s="99"/>
      <c r="BH29" s="99"/>
    </row>
    <row r="30" spans="1:60" ht="18.75" hidden="1" x14ac:dyDescent="0.3">
      <c r="A30" s="101"/>
      <c r="B30" s="107"/>
      <c r="C30" s="102"/>
      <c r="D30" s="102"/>
      <c r="E30" s="102"/>
      <c r="F30" s="102"/>
      <c r="G30" s="102"/>
      <c r="H30" s="102"/>
      <c r="I30" s="102"/>
      <c r="J30" s="102"/>
      <c r="K30" s="102"/>
      <c r="L30" s="102"/>
      <c r="M30" s="102"/>
      <c r="N30" s="102"/>
      <c r="O30" s="102"/>
      <c r="P30" s="103"/>
      <c r="Q30" s="103"/>
      <c r="R30" s="103"/>
      <c r="S30" s="103"/>
      <c r="T30" s="100"/>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0"/>
      <c r="AW30" s="104"/>
      <c r="AX30" s="101"/>
      <c r="AY30" s="101"/>
      <c r="AZ30" s="101"/>
      <c r="BA30" s="101"/>
      <c r="BB30" s="105"/>
      <c r="BC30" s="101"/>
      <c r="BD30" s="99"/>
      <c r="BE30" s="99"/>
      <c r="BF30" s="99"/>
      <c r="BG30" s="99"/>
      <c r="BH30" s="99"/>
    </row>
    <row r="31" spans="1:60" ht="18.75" hidden="1" x14ac:dyDescent="0.3">
      <c r="A31" s="101"/>
      <c r="B31" s="107"/>
      <c r="C31" s="102"/>
      <c r="D31" s="102"/>
      <c r="E31" s="102"/>
      <c r="F31" s="102"/>
      <c r="G31" s="102"/>
      <c r="H31" s="102"/>
      <c r="I31" s="102"/>
      <c r="J31" s="102"/>
      <c r="K31" s="102"/>
      <c r="L31" s="102"/>
      <c r="M31" s="102"/>
      <c r="N31" s="102"/>
      <c r="O31" s="102"/>
      <c r="P31" s="103"/>
      <c r="Q31" s="103"/>
      <c r="R31" s="103"/>
      <c r="S31" s="103"/>
      <c r="T31" s="100"/>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0"/>
      <c r="AW31" s="104"/>
      <c r="AX31" s="101"/>
      <c r="AY31" s="101"/>
      <c r="AZ31" s="101"/>
      <c r="BA31" s="101"/>
      <c r="BB31" s="105"/>
      <c r="BC31" s="101"/>
      <c r="BD31" s="99"/>
      <c r="BE31" s="99"/>
      <c r="BF31" s="99"/>
      <c r="BG31" s="99"/>
      <c r="BH31" s="99"/>
    </row>
    <row r="32" spans="1:60" ht="18.75" hidden="1" x14ac:dyDescent="0.3">
      <c r="A32" s="101"/>
      <c r="B32" s="107"/>
      <c r="C32" s="102"/>
      <c r="D32" s="102"/>
      <c r="E32" s="102"/>
      <c r="F32" s="102"/>
      <c r="G32" s="102"/>
      <c r="H32" s="102"/>
      <c r="I32" s="102"/>
      <c r="J32" s="102"/>
      <c r="K32" s="102"/>
      <c r="L32" s="102"/>
      <c r="M32" s="102"/>
      <c r="N32" s="102"/>
      <c r="O32" s="102"/>
      <c r="P32" s="103"/>
      <c r="Q32" s="103"/>
      <c r="R32" s="103"/>
      <c r="S32" s="103"/>
      <c r="T32" s="100"/>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0"/>
      <c r="AW32" s="104"/>
      <c r="AX32" s="101"/>
      <c r="AY32" s="101"/>
      <c r="AZ32" s="101"/>
      <c r="BA32" s="101"/>
      <c r="BB32" s="105"/>
      <c r="BC32" s="101"/>
      <c r="BD32" s="99"/>
      <c r="BE32" s="99"/>
      <c r="BF32" s="99"/>
      <c r="BG32" s="99"/>
      <c r="BH32" s="99"/>
    </row>
    <row r="33" spans="1:60" ht="18.75" hidden="1" x14ac:dyDescent="0.3">
      <c r="A33" s="101"/>
      <c r="B33" s="107"/>
      <c r="C33" s="102"/>
      <c r="D33" s="102"/>
      <c r="E33" s="102"/>
      <c r="F33" s="102"/>
      <c r="G33" s="102"/>
      <c r="H33" s="102"/>
      <c r="I33" s="102"/>
      <c r="J33" s="102"/>
      <c r="K33" s="102"/>
      <c r="L33" s="102"/>
      <c r="M33" s="102"/>
      <c r="N33" s="102"/>
      <c r="O33" s="102"/>
      <c r="P33" s="103"/>
      <c r="Q33" s="103"/>
      <c r="R33" s="103"/>
      <c r="S33" s="103"/>
      <c r="T33" s="100"/>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0"/>
      <c r="AW33" s="104"/>
      <c r="AX33" s="101"/>
      <c r="AY33" s="101"/>
      <c r="AZ33" s="101"/>
      <c r="BA33" s="101"/>
      <c r="BB33" s="105"/>
      <c r="BC33" s="101"/>
      <c r="BD33" s="99"/>
      <c r="BE33" s="99"/>
      <c r="BF33" s="99"/>
      <c r="BG33" s="99"/>
      <c r="BH33" s="99"/>
    </row>
    <row r="34" spans="1:60" ht="18.75" hidden="1" x14ac:dyDescent="0.3">
      <c r="A34" s="101"/>
      <c r="B34" s="107"/>
      <c r="C34" s="102"/>
      <c r="D34" s="102"/>
      <c r="E34" s="102"/>
      <c r="F34" s="102"/>
      <c r="G34" s="102"/>
      <c r="H34" s="102"/>
      <c r="I34" s="102"/>
      <c r="J34" s="102"/>
      <c r="K34" s="102"/>
      <c r="L34" s="102"/>
      <c r="M34" s="102"/>
      <c r="N34" s="102"/>
      <c r="O34" s="102"/>
      <c r="P34" s="103"/>
      <c r="Q34" s="103"/>
      <c r="R34" s="103"/>
      <c r="S34" s="103"/>
      <c r="T34" s="100"/>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0"/>
      <c r="AW34" s="104"/>
      <c r="AX34" s="101"/>
      <c r="AY34" s="101"/>
      <c r="AZ34" s="101"/>
      <c r="BA34" s="101"/>
      <c r="BB34" s="105"/>
      <c r="BC34" s="101"/>
      <c r="BD34" s="99"/>
      <c r="BE34" s="99"/>
      <c r="BF34" s="99"/>
      <c r="BG34" s="99"/>
      <c r="BH34" s="99"/>
    </row>
    <row r="35" spans="1:60" ht="18.75" hidden="1" x14ac:dyDescent="0.3">
      <c r="A35" s="101"/>
      <c r="B35" s="107"/>
      <c r="C35" s="102"/>
      <c r="D35" s="102"/>
      <c r="E35" s="102"/>
      <c r="F35" s="102"/>
      <c r="G35" s="102"/>
      <c r="H35" s="102"/>
      <c r="I35" s="102"/>
      <c r="J35" s="102"/>
      <c r="K35" s="102"/>
      <c r="L35" s="102"/>
      <c r="M35" s="102"/>
      <c r="N35" s="102"/>
      <c r="O35" s="102"/>
      <c r="P35" s="103"/>
      <c r="Q35" s="103"/>
      <c r="R35" s="103"/>
      <c r="S35" s="103"/>
      <c r="T35" s="100"/>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0"/>
      <c r="AW35" s="104"/>
      <c r="AX35" s="101"/>
      <c r="AY35" s="101"/>
      <c r="AZ35" s="101"/>
      <c r="BA35" s="101"/>
      <c r="BB35" s="105"/>
      <c r="BC35" s="101"/>
      <c r="BD35" s="99"/>
      <c r="BE35" s="99"/>
      <c r="BF35" s="99"/>
      <c r="BG35" s="99"/>
      <c r="BH35" s="99"/>
    </row>
    <row r="36" spans="1:60" ht="18.75" hidden="1" x14ac:dyDescent="0.3">
      <c r="A36" s="101"/>
      <c r="B36" s="107"/>
      <c r="C36" s="102"/>
      <c r="D36" s="102"/>
      <c r="E36" s="102"/>
      <c r="F36" s="102"/>
      <c r="G36" s="102"/>
      <c r="H36" s="102"/>
      <c r="I36" s="102"/>
      <c r="J36" s="102"/>
      <c r="K36" s="102"/>
      <c r="L36" s="102"/>
      <c r="M36" s="102"/>
      <c r="N36" s="102"/>
      <c r="O36" s="102"/>
      <c r="P36" s="103"/>
      <c r="Q36" s="103"/>
      <c r="R36" s="103"/>
      <c r="S36" s="103"/>
      <c r="T36" s="100"/>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0"/>
      <c r="AW36" s="104"/>
      <c r="AX36" s="101"/>
      <c r="AY36" s="101"/>
      <c r="AZ36" s="101"/>
      <c r="BA36" s="101"/>
      <c r="BB36" s="105"/>
      <c r="BC36" s="101"/>
      <c r="BD36" s="99"/>
      <c r="BE36" s="99"/>
      <c r="BF36" s="99"/>
      <c r="BG36" s="99"/>
      <c r="BH36" s="99"/>
    </row>
    <row r="37" spans="1:60" ht="18.75" hidden="1" x14ac:dyDescent="0.3">
      <c r="A37" s="101"/>
      <c r="B37" s="107"/>
      <c r="C37" s="102"/>
      <c r="D37" s="102"/>
      <c r="E37" s="102"/>
      <c r="F37" s="102"/>
      <c r="G37" s="102"/>
      <c r="H37" s="102"/>
      <c r="I37" s="102"/>
      <c r="J37" s="102"/>
      <c r="K37" s="102"/>
      <c r="L37" s="102"/>
      <c r="M37" s="102"/>
      <c r="N37" s="102"/>
      <c r="O37" s="102"/>
      <c r="P37" s="103"/>
      <c r="Q37" s="103"/>
      <c r="R37" s="103"/>
      <c r="S37" s="103"/>
      <c r="T37" s="100"/>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0"/>
      <c r="AW37" s="104"/>
      <c r="AX37" s="101"/>
      <c r="AY37" s="101"/>
      <c r="AZ37" s="101"/>
      <c r="BA37" s="101"/>
      <c r="BB37" s="105"/>
      <c r="BC37" s="101"/>
      <c r="BD37" s="99"/>
      <c r="BE37" s="99"/>
      <c r="BF37" s="99"/>
      <c r="BG37" s="99"/>
      <c r="BH37" s="99"/>
    </row>
    <row r="38" spans="1:60" ht="18.75" hidden="1" x14ac:dyDescent="0.3">
      <c r="A38" s="101"/>
      <c r="B38" s="107"/>
      <c r="C38" s="102"/>
      <c r="D38" s="102"/>
      <c r="E38" s="102"/>
      <c r="F38" s="102"/>
      <c r="G38" s="102"/>
      <c r="H38" s="102"/>
      <c r="I38" s="102"/>
      <c r="J38" s="102"/>
      <c r="K38" s="102"/>
      <c r="L38" s="102"/>
      <c r="M38" s="102"/>
      <c r="N38" s="102"/>
      <c r="O38" s="102"/>
      <c r="P38" s="103"/>
      <c r="Q38" s="103"/>
      <c r="R38" s="103"/>
      <c r="S38" s="103"/>
      <c r="T38" s="100"/>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0"/>
      <c r="AW38" s="104"/>
      <c r="AX38" s="101"/>
      <c r="AY38" s="101"/>
      <c r="AZ38" s="101"/>
      <c r="BA38" s="101"/>
      <c r="BB38" s="105"/>
      <c r="BC38" s="101"/>
      <c r="BD38" s="99"/>
      <c r="BE38" s="99"/>
      <c r="BF38" s="99"/>
      <c r="BG38" s="99"/>
      <c r="BH38" s="99"/>
    </row>
    <row r="39" spans="1:60" ht="18.75" hidden="1" x14ac:dyDescent="0.3">
      <c r="A39" s="101"/>
      <c r="B39" s="107"/>
      <c r="C39" s="102"/>
      <c r="D39" s="102"/>
      <c r="E39" s="102"/>
      <c r="F39" s="102"/>
      <c r="G39" s="102"/>
      <c r="H39" s="102"/>
      <c r="I39" s="102"/>
      <c r="J39" s="102"/>
      <c r="K39" s="102"/>
      <c r="L39" s="102"/>
      <c r="M39" s="102"/>
      <c r="N39" s="102"/>
      <c r="O39" s="102"/>
      <c r="P39" s="103"/>
      <c r="Q39" s="103"/>
      <c r="R39" s="103"/>
      <c r="S39" s="103"/>
      <c r="T39" s="100"/>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0"/>
      <c r="AW39" s="104"/>
      <c r="AX39" s="101"/>
      <c r="AY39" s="101"/>
      <c r="AZ39" s="101"/>
      <c r="BA39" s="101"/>
      <c r="BB39" s="105"/>
      <c r="BC39" s="101"/>
      <c r="BD39" s="99"/>
      <c r="BE39" s="99"/>
      <c r="BF39" s="99"/>
      <c r="BG39" s="99"/>
      <c r="BH39" s="99"/>
    </row>
    <row r="40" spans="1:60" ht="18.75" hidden="1" x14ac:dyDescent="0.3">
      <c r="A40" s="101"/>
      <c r="B40" s="107"/>
      <c r="C40" s="102"/>
      <c r="D40" s="102"/>
      <c r="E40" s="102"/>
      <c r="F40" s="102"/>
      <c r="G40" s="102"/>
      <c r="H40" s="102"/>
      <c r="I40" s="102"/>
      <c r="J40" s="102"/>
      <c r="K40" s="102"/>
      <c r="L40" s="102"/>
      <c r="M40" s="102"/>
      <c r="N40" s="102"/>
      <c r="O40" s="102"/>
      <c r="P40" s="103"/>
      <c r="Q40" s="103"/>
      <c r="R40" s="103"/>
      <c r="S40" s="103"/>
      <c r="T40" s="100"/>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0"/>
      <c r="AW40" s="104"/>
      <c r="AX40" s="101"/>
      <c r="AY40" s="101"/>
      <c r="AZ40" s="101"/>
      <c r="BA40" s="101"/>
      <c r="BB40" s="105"/>
      <c r="BC40" s="101"/>
      <c r="BD40" s="99"/>
      <c r="BE40" s="99"/>
      <c r="BF40" s="99"/>
      <c r="BG40" s="99"/>
      <c r="BH40" s="99"/>
    </row>
    <row r="41" spans="1:60" ht="18.75" hidden="1" x14ac:dyDescent="0.3">
      <c r="A41" s="101"/>
      <c r="B41" s="107"/>
      <c r="C41" s="102"/>
      <c r="D41" s="102"/>
      <c r="E41" s="102"/>
      <c r="F41" s="102"/>
      <c r="G41" s="102"/>
      <c r="H41" s="102"/>
      <c r="I41" s="102"/>
      <c r="J41" s="102"/>
      <c r="K41" s="102"/>
      <c r="L41" s="102"/>
      <c r="M41" s="102"/>
      <c r="N41" s="102"/>
      <c r="O41" s="102"/>
      <c r="P41" s="103"/>
      <c r="Q41" s="103"/>
      <c r="R41" s="103"/>
      <c r="S41" s="103"/>
      <c r="T41" s="100"/>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0"/>
      <c r="AW41" s="104"/>
      <c r="AX41" s="101"/>
      <c r="AY41" s="101"/>
      <c r="AZ41" s="101"/>
      <c r="BA41" s="101"/>
      <c r="BB41" s="105"/>
      <c r="BC41" s="101"/>
      <c r="BD41" s="99"/>
      <c r="BE41" s="99"/>
      <c r="BF41" s="99"/>
      <c r="BG41" s="99"/>
      <c r="BH41" s="99"/>
    </row>
    <row r="42" spans="1:60" ht="18.75" hidden="1" x14ac:dyDescent="0.3">
      <c r="A42" s="101"/>
      <c r="B42" s="107"/>
      <c r="C42" s="102"/>
      <c r="D42" s="102"/>
      <c r="E42" s="102"/>
      <c r="F42" s="102"/>
      <c r="G42" s="102"/>
      <c r="H42" s="102"/>
      <c r="I42" s="102"/>
      <c r="J42" s="102"/>
      <c r="K42" s="102"/>
      <c r="L42" s="102"/>
      <c r="M42" s="102"/>
      <c r="N42" s="102"/>
      <c r="O42" s="102"/>
      <c r="P42" s="103"/>
      <c r="Q42" s="103"/>
      <c r="R42" s="103"/>
      <c r="S42" s="103"/>
      <c r="T42" s="100"/>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0"/>
      <c r="AW42" s="104"/>
      <c r="AX42" s="101"/>
      <c r="AY42" s="101"/>
      <c r="AZ42" s="101"/>
      <c r="BA42" s="101"/>
      <c r="BB42" s="105"/>
      <c r="BC42" s="101"/>
      <c r="BD42" s="99"/>
      <c r="BE42" s="99"/>
      <c r="BF42" s="99"/>
      <c r="BG42" s="99"/>
      <c r="BH42" s="99"/>
    </row>
    <row r="43" spans="1:60" ht="18.75" hidden="1" x14ac:dyDescent="0.3">
      <c r="A43" s="101"/>
      <c r="B43" s="107"/>
      <c r="C43" s="102"/>
      <c r="D43" s="102"/>
      <c r="E43" s="102"/>
      <c r="F43" s="102"/>
      <c r="G43" s="102"/>
      <c r="H43" s="102"/>
      <c r="I43" s="102"/>
      <c r="J43" s="102"/>
      <c r="K43" s="102"/>
      <c r="L43" s="102"/>
      <c r="M43" s="102"/>
      <c r="N43" s="102"/>
      <c r="O43" s="102"/>
      <c r="P43" s="103"/>
      <c r="Q43" s="103"/>
      <c r="R43" s="103"/>
      <c r="S43" s="103"/>
      <c r="T43" s="100"/>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0"/>
      <c r="AW43" s="104"/>
      <c r="AX43" s="101"/>
      <c r="AY43" s="101"/>
      <c r="AZ43" s="101"/>
      <c r="BA43" s="101"/>
      <c r="BB43" s="105"/>
      <c r="BC43" s="101"/>
      <c r="BD43" s="99"/>
      <c r="BE43" s="99"/>
      <c r="BF43" s="99"/>
      <c r="BG43" s="99"/>
      <c r="BH43" s="99"/>
    </row>
    <row r="44" spans="1:60" ht="18.75" hidden="1" x14ac:dyDescent="0.3">
      <c r="A44" s="101"/>
      <c r="B44" s="107"/>
      <c r="C44" s="102"/>
      <c r="D44" s="102"/>
      <c r="E44" s="102"/>
      <c r="F44" s="102"/>
      <c r="G44" s="102"/>
      <c r="H44" s="102"/>
      <c r="I44" s="102"/>
      <c r="J44" s="102"/>
      <c r="K44" s="102"/>
      <c r="L44" s="102"/>
      <c r="M44" s="102"/>
      <c r="N44" s="102"/>
      <c r="O44" s="102"/>
      <c r="P44" s="103"/>
      <c r="Q44" s="103"/>
      <c r="R44" s="103"/>
      <c r="S44" s="103"/>
      <c r="T44" s="100"/>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0"/>
      <c r="AW44" s="104"/>
      <c r="AX44" s="101"/>
      <c r="AY44" s="101"/>
      <c r="AZ44" s="101"/>
      <c r="BA44" s="101"/>
      <c r="BB44" s="105"/>
      <c r="BC44" s="101"/>
      <c r="BD44" s="99"/>
      <c r="BE44" s="99"/>
      <c r="BF44" s="99"/>
      <c r="BG44" s="99"/>
      <c r="BH44" s="99"/>
    </row>
    <row r="45" spans="1:60" ht="18.75" hidden="1" x14ac:dyDescent="0.3">
      <c r="A45" s="101"/>
      <c r="B45" s="107"/>
      <c r="C45" s="102"/>
      <c r="D45" s="102"/>
      <c r="E45" s="102"/>
      <c r="F45" s="102"/>
      <c r="G45" s="102"/>
      <c r="H45" s="102"/>
      <c r="I45" s="102"/>
      <c r="J45" s="102"/>
      <c r="K45" s="102"/>
      <c r="L45" s="102"/>
      <c r="M45" s="102"/>
      <c r="N45" s="102"/>
      <c r="O45" s="102"/>
      <c r="P45" s="103"/>
      <c r="Q45" s="103"/>
      <c r="R45" s="103"/>
      <c r="S45" s="103"/>
      <c r="T45" s="100"/>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0"/>
      <c r="AW45" s="104"/>
      <c r="AX45" s="101"/>
      <c r="AY45" s="101"/>
      <c r="AZ45" s="101"/>
      <c r="BA45" s="101"/>
      <c r="BB45" s="105"/>
      <c r="BC45" s="101"/>
      <c r="BD45" s="99"/>
      <c r="BE45" s="99"/>
      <c r="BF45" s="99"/>
      <c r="BG45" s="99"/>
      <c r="BH45" s="99"/>
    </row>
    <row r="46" spans="1:60" ht="18.75" hidden="1" x14ac:dyDescent="0.3">
      <c r="A46" s="101"/>
      <c r="B46" s="107"/>
      <c r="C46" s="102"/>
      <c r="D46" s="102"/>
      <c r="E46" s="102"/>
      <c r="F46" s="102"/>
      <c r="G46" s="102"/>
      <c r="H46" s="102"/>
      <c r="I46" s="102"/>
      <c r="J46" s="102"/>
      <c r="K46" s="102"/>
      <c r="L46" s="102"/>
      <c r="M46" s="102"/>
      <c r="N46" s="102"/>
      <c r="O46" s="102"/>
      <c r="P46" s="103"/>
      <c r="Q46" s="103"/>
      <c r="R46" s="103"/>
      <c r="S46" s="103"/>
      <c r="T46" s="100"/>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0"/>
      <c r="AW46" s="104"/>
      <c r="AX46" s="101"/>
      <c r="AY46" s="101"/>
      <c r="AZ46" s="101"/>
      <c r="BA46" s="101"/>
      <c r="BB46" s="105"/>
      <c r="BC46" s="101"/>
      <c r="BD46" s="99"/>
      <c r="BE46" s="99"/>
      <c r="BF46" s="99"/>
      <c r="BG46" s="99"/>
      <c r="BH46" s="99"/>
    </row>
    <row r="47" spans="1:60" ht="18.75" hidden="1" x14ac:dyDescent="0.3">
      <c r="A47" s="101"/>
      <c r="B47" s="107"/>
      <c r="C47" s="102"/>
      <c r="D47" s="102"/>
      <c r="E47" s="102"/>
      <c r="F47" s="102"/>
      <c r="G47" s="102"/>
      <c r="H47" s="102"/>
      <c r="I47" s="102"/>
      <c r="J47" s="102"/>
      <c r="K47" s="102"/>
      <c r="L47" s="102"/>
      <c r="M47" s="102"/>
      <c r="N47" s="102"/>
      <c r="O47" s="102"/>
      <c r="P47" s="103"/>
      <c r="Q47" s="103"/>
      <c r="R47" s="103"/>
      <c r="S47" s="103"/>
      <c r="T47" s="100"/>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0"/>
      <c r="AW47" s="104"/>
      <c r="AX47" s="101"/>
      <c r="AY47" s="101"/>
      <c r="AZ47" s="101"/>
      <c r="BA47" s="101"/>
      <c r="BB47" s="105"/>
      <c r="BC47" s="101"/>
      <c r="BD47" s="99"/>
      <c r="BE47" s="99"/>
      <c r="BF47" s="99"/>
      <c r="BG47" s="99"/>
      <c r="BH47" s="99"/>
    </row>
    <row r="48" spans="1:60" ht="18.75" hidden="1" x14ac:dyDescent="0.3">
      <c r="A48" s="101"/>
      <c r="B48" s="107"/>
      <c r="C48" s="102"/>
      <c r="D48" s="102"/>
      <c r="E48" s="102"/>
      <c r="F48" s="102"/>
      <c r="G48" s="102"/>
      <c r="H48" s="102"/>
      <c r="I48" s="102"/>
      <c r="J48" s="102"/>
      <c r="K48" s="102"/>
      <c r="L48" s="102"/>
      <c r="M48" s="102"/>
      <c r="N48" s="102"/>
      <c r="O48" s="102"/>
      <c r="P48" s="103"/>
      <c r="Q48" s="103"/>
      <c r="R48" s="103"/>
      <c r="S48" s="103"/>
      <c r="T48" s="100"/>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0"/>
      <c r="AW48" s="104"/>
      <c r="AX48" s="101"/>
      <c r="AY48" s="101"/>
      <c r="AZ48" s="101"/>
      <c r="BA48" s="101"/>
      <c r="BB48" s="105"/>
      <c r="BC48" s="101"/>
      <c r="BD48" s="99"/>
      <c r="BE48" s="99"/>
      <c r="BF48" s="99"/>
      <c r="BG48" s="99"/>
      <c r="BH48" s="99"/>
    </row>
    <row r="49" spans="1:60" ht="18.75" hidden="1" x14ac:dyDescent="0.3">
      <c r="A49" s="101"/>
      <c r="B49" s="107"/>
      <c r="C49" s="102"/>
      <c r="D49" s="102"/>
      <c r="E49" s="102"/>
      <c r="F49" s="102"/>
      <c r="G49" s="102"/>
      <c r="H49" s="102"/>
      <c r="I49" s="102"/>
      <c r="J49" s="102"/>
      <c r="K49" s="102"/>
      <c r="L49" s="102"/>
      <c r="M49" s="102"/>
      <c r="N49" s="102"/>
      <c r="O49" s="102"/>
      <c r="P49" s="103"/>
      <c r="Q49" s="103"/>
      <c r="R49" s="103"/>
      <c r="S49" s="103"/>
      <c r="T49" s="100"/>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0"/>
      <c r="AW49" s="104"/>
      <c r="AX49" s="101"/>
      <c r="AY49" s="101"/>
      <c r="AZ49" s="101"/>
      <c r="BA49" s="101"/>
      <c r="BB49" s="105"/>
      <c r="BC49" s="101"/>
      <c r="BD49" s="99"/>
      <c r="BE49" s="99"/>
      <c r="BF49" s="99"/>
      <c r="BG49" s="99"/>
      <c r="BH49" s="99"/>
    </row>
    <row r="50" spans="1:60" ht="18.75" hidden="1" x14ac:dyDescent="0.3">
      <c r="A50" s="101"/>
      <c r="B50" s="107"/>
      <c r="C50" s="102"/>
      <c r="D50" s="102"/>
      <c r="E50" s="102"/>
      <c r="F50" s="102"/>
      <c r="G50" s="102"/>
      <c r="H50" s="102"/>
      <c r="I50" s="102"/>
      <c r="J50" s="102"/>
      <c r="K50" s="102"/>
      <c r="L50" s="102"/>
      <c r="M50" s="102"/>
      <c r="N50" s="102"/>
      <c r="O50" s="102"/>
      <c r="P50" s="103"/>
      <c r="Q50" s="103"/>
      <c r="R50" s="103"/>
      <c r="S50" s="103"/>
      <c r="T50" s="100"/>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0"/>
      <c r="AW50" s="104"/>
      <c r="AX50" s="101"/>
      <c r="AY50" s="101"/>
      <c r="AZ50" s="101"/>
      <c r="BA50" s="101"/>
      <c r="BB50" s="105"/>
      <c r="BC50" s="101"/>
      <c r="BD50" s="99"/>
      <c r="BE50" s="99"/>
      <c r="BF50" s="99"/>
      <c r="BG50" s="99"/>
      <c r="BH50" s="99"/>
    </row>
    <row r="51" spans="1:60" ht="18.75" hidden="1" x14ac:dyDescent="0.3">
      <c r="A51" s="101"/>
      <c r="B51" s="107"/>
      <c r="C51" s="102"/>
      <c r="D51" s="102"/>
      <c r="E51" s="102"/>
      <c r="F51" s="102"/>
      <c r="G51" s="102"/>
      <c r="H51" s="102"/>
      <c r="I51" s="102"/>
      <c r="J51" s="102"/>
      <c r="K51" s="102"/>
      <c r="L51" s="102"/>
      <c r="M51" s="102"/>
      <c r="N51" s="102"/>
      <c r="O51" s="102"/>
      <c r="P51" s="103"/>
      <c r="Q51" s="103"/>
      <c r="R51" s="103"/>
      <c r="S51" s="103"/>
      <c r="T51" s="100"/>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0"/>
      <c r="AW51" s="104"/>
      <c r="AX51" s="101"/>
      <c r="AY51" s="101"/>
      <c r="AZ51" s="101"/>
      <c r="BA51" s="101"/>
      <c r="BB51" s="105"/>
      <c r="BC51" s="101"/>
      <c r="BD51" s="99"/>
      <c r="BE51" s="99"/>
      <c r="BF51" s="99"/>
      <c r="BG51" s="99"/>
      <c r="BH51" s="99"/>
    </row>
    <row r="52" spans="1:60" ht="18.75" hidden="1" x14ac:dyDescent="0.3">
      <c r="A52" s="101"/>
      <c r="B52" s="107"/>
      <c r="C52" s="102"/>
      <c r="D52" s="102"/>
      <c r="E52" s="102"/>
      <c r="F52" s="102"/>
      <c r="G52" s="102"/>
      <c r="H52" s="102"/>
      <c r="I52" s="102"/>
      <c r="J52" s="102"/>
      <c r="K52" s="102"/>
      <c r="L52" s="102"/>
      <c r="M52" s="102"/>
      <c r="N52" s="102"/>
      <c r="O52" s="102"/>
      <c r="P52" s="103"/>
      <c r="Q52" s="103"/>
      <c r="R52" s="103"/>
      <c r="S52" s="103"/>
      <c r="T52" s="100"/>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0"/>
      <c r="AW52" s="104"/>
      <c r="AX52" s="101"/>
      <c r="AY52" s="101"/>
      <c r="AZ52" s="101"/>
      <c r="BA52" s="101"/>
      <c r="BB52" s="105"/>
      <c r="BC52" s="101"/>
      <c r="BD52" s="99"/>
      <c r="BE52" s="99"/>
      <c r="BF52" s="99"/>
      <c r="BG52" s="99"/>
      <c r="BH52" s="99"/>
    </row>
    <row r="53" spans="1:60" ht="18.75" hidden="1" x14ac:dyDescent="0.3">
      <c r="A53" s="101"/>
      <c r="B53" s="107"/>
      <c r="C53" s="102"/>
      <c r="D53" s="102"/>
      <c r="E53" s="102"/>
      <c r="F53" s="102"/>
      <c r="G53" s="102"/>
      <c r="H53" s="102"/>
      <c r="I53" s="102"/>
      <c r="J53" s="102"/>
      <c r="K53" s="102"/>
      <c r="L53" s="102"/>
      <c r="M53" s="102"/>
      <c r="N53" s="102"/>
      <c r="O53" s="102"/>
      <c r="P53" s="103"/>
      <c r="Q53" s="103"/>
      <c r="R53" s="103"/>
      <c r="S53" s="103"/>
      <c r="T53" s="100"/>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0"/>
      <c r="AW53" s="104"/>
      <c r="AX53" s="101"/>
      <c r="AY53" s="101"/>
      <c r="AZ53" s="101"/>
      <c r="BA53" s="101"/>
      <c r="BB53" s="105"/>
      <c r="BC53" s="101"/>
      <c r="BD53" s="99"/>
      <c r="BE53" s="99"/>
      <c r="BF53" s="99"/>
      <c r="BG53" s="99"/>
      <c r="BH53" s="99"/>
    </row>
    <row r="54" spans="1:60" ht="18.75" hidden="1" x14ac:dyDescent="0.3">
      <c r="A54" s="101"/>
      <c r="B54" s="107"/>
      <c r="C54" s="102"/>
      <c r="D54" s="102"/>
      <c r="E54" s="102"/>
      <c r="F54" s="102"/>
      <c r="G54" s="102"/>
      <c r="H54" s="102"/>
      <c r="I54" s="102"/>
      <c r="J54" s="102"/>
      <c r="K54" s="102"/>
      <c r="L54" s="102"/>
      <c r="M54" s="102"/>
      <c r="N54" s="102"/>
      <c r="O54" s="102"/>
      <c r="P54" s="103"/>
      <c r="Q54" s="103"/>
      <c r="R54" s="103"/>
      <c r="S54" s="103"/>
      <c r="T54" s="100"/>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0"/>
      <c r="AW54" s="104"/>
      <c r="AX54" s="101"/>
      <c r="AY54" s="101"/>
      <c r="AZ54" s="101"/>
      <c r="BA54" s="101"/>
      <c r="BB54" s="105"/>
      <c r="BC54" s="101"/>
      <c r="BD54" s="99"/>
      <c r="BE54" s="99"/>
      <c r="BF54" s="99"/>
      <c r="BG54" s="99"/>
      <c r="BH54" s="99"/>
    </row>
    <row r="55" spans="1:60" ht="18.75" hidden="1" x14ac:dyDescent="0.3">
      <c r="A55" s="101"/>
      <c r="B55" s="107"/>
      <c r="C55" s="102"/>
      <c r="D55" s="102"/>
      <c r="E55" s="102"/>
      <c r="F55" s="102"/>
      <c r="G55" s="102"/>
      <c r="H55" s="102"/>
      <c r="I55" s="102"/>
      <c r="J55" s="102"/>
      <c r="K55" s="102"/>
      <c r="L55" s="102"/>
      <c r="M55" s="102"/>
      <c r="N55" s="102"/>
      <c r="O55" s="102"/>
      <c r="P55" s="103"/>
      <c r="Q55" s="103"/>
      <c r="R55" s="103"/>
      <c r="S55" s="103"/>
      <c r="T55" s="100"/>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0"/>
      <c r="AW55" s="104"/>
      <c r="AX55" s="101"/>
      <c r="AY55" s="101"/>
      <c r="AZ55" s="101"/>
      <c r="BA55" s="101"/>
      <c r="BB55" s="105"/>
      <c r="BC55" s="101"/>
      <c r="BD55" s="99"/>
      <c r="BE55" s="99"/>
      <c r="BF55" s="99"/>
      <c r="BG55" s="99"/>
      <c r="BH55" s="99"/>
    </row>
    <row r="56" spans="1:60" ht="18.75" hidden="1" x14ac:dyDescent="0.3">
      <c r="A56" s="101"/>
      <c r="B56" s="107"/>
      <c r="C56" s="102"/>
      <c r="D56" s="102"/>
      <c r="E56" s="102"/>
      <c r="F56" s="102"/>
      <c r="G56" s="102"/>
      <c r="H56" s="102"/>
      <c r="I56" s="102"/>
      <c r="J56" s="102"/>
      <c r="K56" s="102"/>
      <c r="L56" s="102"/>
      <c r="M56" s="102"/>
      <c r="N56" s="102"/>
      <c r="O56" s="102"/>
      <c r="P56" s="103"/>
      <c r="Q56" s="103"/>
      <c r="R56" s="103"/>
      <c r="S56" s="103"/>
      <c r="T56" s="100"/>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0"/>
      <c r="AW56" s="104"/>
      <c r="AX56" s="101"/>
      <c r="AY56" s="101"/>
      <c r="AZ56" s="101"/>
      <c r="BA56" s="101"/>
      <c r="BB56" s="105"/>
      <c r="BC56" s="101"/>
      <c r="BD56" s="99"/>
      <c r="BE56" s="99"/>
      <c r="BF56" s="99"/>
      <c r="BG56" s="99"/>
      <c r="BH56" s="99"/>
    </row>
    <row r="57" spans="1:60" ht="18.75" hidden="1" x14ac:dyDescent="0.3">
      <c r="A57" s="101"/>
      <c r="B57" s="107"/>
      <c r="C57" s="102"/>
      <c r="D57" s="102"/>
      <c r="E57" s="102"/>
      <c r="F57" s="102"/>
      <c r="G57" s="102"/>
      <c r="H57" s="102"/>
      <c r="I57" s="102"/>
      <c r="J57" s="102"/>
      <c r="K57" s="102"/>
      <c r="L57" s="102"/>
      <c r="M57" s="102"/>
      <c r="N57" s="102"/>
      <c r="O57" s="102"/>
      <c r="P57" s="103"/>
      <c r="Q57" s="103"/>
      <c r="R57" s="103"/>
      <c r="S57" s="103"/>
      <c r="T57" s="100"/>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0"/>
      <c r="AW57" s="104"/>
      <c r="AX57" s="101"/>
      <c r="AY57" s="101"/>
      <c r="AZ57" s="101"/>
      <c r="BA57" s="101"/>
      <c r="BB57" s="105"/>
      <c r="BC57" s="101"/>
      <c r="BD57" s="99"/>
      <c r="BE57" s="99"/>
      <c r="BF57" s="99"/>
      <c r="BG57" s="99"/>
      <c r="BH57" s="99"/>
    </row>
    <row r="58" spans="1:60" ht="18.75" hidden="1" x14ac:dyDescent="0.3">
      <c r="A58" s="101"/>
      <c r="B58" s="107"/>
      <c r="C58" s="102"/>
      <c r="D58" s="102"/>
      <c r="E58" s="102"/>
      <c r="F58" s="102"/>
      <c r="G58" s="102"/>
      <c r="H58" s="102"/>
      <c r="I58" s="102"/>
      <c r="J58" s="102"/>
      <c r="K58" s="102"/>
      <c r="L58" s="102"/>
      <c r="M58" s="102"/>
      <c r="N58" s="102"/>
      <c r="O58" s="102"/>
      <c r="P58" s="103"/>
      <c r="Q58" s="103"/>
      <c r="R58" s="103"/>
      <c r="S58" s="103"/>
      <c r="T58" s="100"/>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0"/>
      <c r="AW58" s="104"/>
      <c r="AX58" s="101"/>
      <c r="AY58" s="101"/>
      <c r="AZ58" s="101"/>
      <c r="BA58" s="101"/>
      <c r="BB58" s="105"/>
      <c r="BC58" s="101"/>
      <c r="BD58" s="99"/>
      <c r="BE58" s="99"/>
      <c r="BF58" s="99"/>
      <c r="BG58" s="99"/>
      <c r="BH58" s="99"/>
    </row>
    <row r="59" spans="1:60" ht="18.75" hidden="1" x14ac:dyDescent="0.3">
      <c r="A59" s="101"/>
      <c r="B59" s="107"/>
      <c r="C59" s="102"/>
      <c r="D59" s="102"/>
      <c r="E59" s="102"/>
      <c r="F59" s="102"/>
      <c r="G59" s="102"/>
      <c r="H59" s="102"/>
      <c r="I59" s="102"/>
      <c r="J59" s="102"/>
      <c r="K59" s="102"/>
      <c r="L59" s="102"/>
      <c r="M59" s="102"/>
      <c r="N59" s="102"/>
      <c r="O59" s="102"/>
      <c r="P59" s="103"/>
      <c r="Q59" s="103"/>
      <c r="R59" s="103"/>
      <c r="S59" s="103"/>
      <c r="T59" s="100"/>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0"/>
      <c r="AW59" s="104"/>
      <c r="AX59" s="101"/>
      <c r="AY59" s="101"/>
      <c r="AZ59" s="101"/>
      <c r="BA59" s="101"/>
      <c r="BB59" s="105"/>
      <c r="BC59" s="101"/>
      <c r="BD59" s="99"/>
      <c r="BE59" s="99"/>
      <c r="BF59" s="99"/>
      <c r="BG59" s="99"/>
      <c r="BH59" s="99"/>
    </row>
    <row r="60" spans="1:60" ht="18.75" hidden="1" x14ac:dyDescent="0.3">
      <c r="A60" s="101"/>
      <c r="B60" s="107"/>
      <c r="C60" s="102"/>
      <c r="D60" s="102"/>
      <c r="E60" s="102"/>
      <c r="F60" s="102"/>
      <c r="G60" s="102"/>
      <c r="H60" s="102"/>
      <c r="I60" s="102"/>
      <c r="J60" s="102"/>
      <c r="K60" s="102"/>
      <c r="L60" s="102"/>
      <c r="M60" s="102"/>
      <c r="N60" s="102"/>
      <c r="O60" s="102"/>
      <c r="P60" s="103"/>
      <c r="Q60" s="103"/>
      <c r="R60" s="103"/>
      <c r="S60" s="103"/>
      <c r="T60" s="100"/>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0"/>
      <c r="AW60" s="104"/>
      <c r="AX60" s="101"/>
      <c r="AY60" s="101"/>
      <c r="AZ60" s="101"/>
      <c r="BA60" s="101"/>
      <c r="BB60" s="105"/>
      <c r="BC60" s="101"/>
      <c r="BD60" s="99"/>
      <c r="BE60" s="99"/>
      <c r="BF60" s="99"/>
      <c r="BG60" s="99"/>
      <c r="BH60" s="99"/>
    </row>
    <row r="61" spans="1:60" ht="18.75" hidden="1" x14ac:dyDescent="0.3">
      <c r="A61" s="101"/>
      <c r="B61" s="107"/>
      <c r="C61" s="102"/>
      <c r="D61" s="102"/>
      <c r="E61" s="102"/>
      <c r="F61" s="102"/>
      <c r="G61" s="102"/>
      <c r="H61" s="102"/>
      <c r="I61" s="102"/>
      <c r="J61" s="102"/>
      <c r="K61" s="102"/>
      <c r="L61" s="102"/>
      <c r="M61" s="102"/>
      <c r="N61" s="102"/>
      <c r="O61" s="102"/>
      <c r="P61" s="103"/>
      <c r="Q61" s="103"/>
      <c r="R61" s="103"/>
      <c r="S61" s="103"/>
      <c r="T61" s="100"/>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0"/>
      <c r="AW61" s="104"/>
      <c r="AX61" s="101"/>
      <c r="AY61" s="101"/>
      <c r="AZ61" s="101"/>
      <c r="BA61" s="101"/>
      <c r="BB61" s="105"/>
      <c r="BC61" s="101"/>
      <c r="BD61" s="99"/>
      <c r="BE61" s="99"/>
      <c r="BF61" s="99"/>
      <c r="BG61" s="99"/>
      <c r="BH61" s="99"/>
    </row>
    <row r="62" spans="1:60" ht="18.75" hidden="1" x14ac:dyDescent="0.3">
      <c r="A62" s="101"/>
      <c r="B62" s="107"/>
      <c r="C62" s="102"/>
      <c r="D62" s="102"/>
      <c r="E62" s="102"/>
      <c r="F62" s="102"/>
      <c r="G62" s="102"/>
      <c r="H62" s="102"/>
      <c r="I62" s="102"/>
      <c r="J62" s="102"/>
      <c r="K62" s="102"/>
      <c r="L62" s="102"/>
      <c r="M62" s="102"/>
      <c r="N62" s="102"/>
      <c r="O62" s="102"/>
      <c r="P62" s="103"/>
      <c r="Q62" s="103"/>
      <c r="R62" s="103"/>
      <c r="S62" s="103"/>
      <c r="T62" s="100"/>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0"/>
      <c r="AW62" s="104"/>
      <c r="AX62" s="101"/>
      <c r="AY62" s="101"/>
      <c r="AZ62" s="101"/>
      <c r="BA62" s="101"/>
      <c r="BB62" s="105"/>
      <c r="BC62" s="101"/>
      <c r="BD62" s="99"/>
      <c r="BE62" s="99"/>
      <c r="BF62" s="99"/>
      <c r="BG62" s="99"/>
      <c r="BH62" s="99"/>
    </row>
    <row r="63" spans="1:60" ht="18.75" hidden="1" x14ac:dyDescent="0.3">
      <c r="A63" s="101"/>
      <c r="B63" s="107"/>
      <c r="C63" s="102"/>
      <c r="D63" s="102"/>
      <c r="E63" s="102"/>
      <c r="F63" s="102"/>
      <c r="G63" s="102"/>
      <c r="H63" s="102"/>
      <c r="I63" s="102"/>
      <c r="J63" s="102"/>
      <c r="K63" s="102"/>
      <c r="L63" s="102"/>
      <c r="M63" s="102"/>
      <c r="N63" s="102"/>
      <c r="O63" s="102"/>
      <c r="P63" s="103"/>
      <c r="Q63" s="103"/>
      <c r="R63" s="103"/>
      <c r="S63" s="103"/>
      <c r="T63" s="100"/>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0"/>
      <c r="AW63" s="104"/>
      <c r="AX63" s="101"/>
      <c r="AY63" s="101"/>
      <c r="AZ63" s="101"/>
      <c r="BA63" s="101"/>
      <c r="BB63" s="105"/>
      <c r="BC63" s="101"/>
      <c r="BD63" s="99"/>
      <c r="BE63" s="99"/>
      <c r="BF63" s="99"/>
      <c r="BG63" s="99"/>
      <c r="BH63" s="99"/>
    </row>
    <row r="64" spans="1:60" ht="18.75" hidden="1" x14ac:dyDescent="0.3">
      <c r="A64" s="101"/>
      <c r="B64" s="107"/>
      <c r="C64" s="102"/>
      <c r="D64" s="102"/>
      <c r="E64" s="102"/>
      <c r="F64" s="102"/>
      <c r="G64" s="102"/>
      <c r="H64" s="102"/>
      <c r="I64" s="102"/>
      <c r="J64" s="102"/>
      <c r="K64" s="102"/>
      <c r="L64" s="102"/>
      <c r="M64" s="102"/>
      <c r="N64" s="102"/>
      <c r="O64" s="102"/>
      <c r="P64" s="103"/>
      <c r="Q64" s="103"/>
      <c r="R64" s="103"/>
      <c r="S64" s="103"/>
      <c r="T64" s="100"/>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0"/>
      <c r="AW64" s="104"/>
      <c r="AX64" s="101"/>
      <c r="AY64" s="101"/>
      <c r="AZ64" s="101"/>
      <c r="BA64" s="101"/>
      <c r="BB64" s="105"/>
      <c r="BC64" s="101"/>
      <c r="BD64" s="99"/>
      <c r="BE64" s="99"/>
      <c r="BF64" s="99"/>
      <c r="BG64" s="99"/>
      <c r="BH64" s="99"/>
    </row>
    <row r="65" spans="1:60" ht="18.75" hidden="1" x14ac:dyDescent="0.3">
      <c r="A65" s="101"/>
      <c r="B65" s="107"/>
      <c r="C65" s="102"/>
      <c r="D65" s="102"/>
      <c r="E65" s="102"/>
      <c r="F65" s="102"/>
      <c r="G65" s="102"/>
      <c r="H65" s="102"/>
      <c r="I65" s="102"/>
      <c r="J65" s="102"/>
      <c r="K65" s="102"/>
      <c r="L65" s="102"/>
      <c r="M65" s="102"/>
      <c r="N65" s="102"/>
      <c r="O65" s="102"/>
      <c r="P65" s="103"/>
      <c r="Q65" s="103"/>
      <c r="R65" s="103"/>
      <c r="S65" s="103"/>
      <c r="T65" s="100"/>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0"/>
      <c r="AW65" s="104"/>
      <c r="AX65" s="101"/>
      <c r="AY65" s="101"/>
      <c r="AZ65" s="101"/>
      <c r="BA65" s="101"/>
      <c r="BB65" s="105"/>
      <c r="BC65" s="101"/>
      <c r="BD65" s="99"/>
      <c r="BE65" s="99"/>
      <c r="BF65" s="99"/>
      <c r="BG65" s="99"/>
      <c r="BH65" s="99"/>
    </row>
    <row r="66" spans="1:60" ht="18.75" hidden="1" x14ac:dyDescent="0.3">
      <c r="A66" s="101"/>
      <c r="B66" s="107"/>
      <c r="C66" s="102"/>
      <c r="D66" s="102"/>
      <c r="E66" s="102"/>
      <c r="F66" s="102"/>
      <c r="G66" s="102"/>
      <c r="H66" s="102"/>
      <c r="I66" s="102"/>
      <c r="J66" s="102"/>
      <c r="K66" s="102"/>
      <c r="L66" s="102"/>
      <c r="M66" s="102"/>
      <c r="N66" s="102"/>
      <c r="O66" s="102"/>
      <c r="P66" s="103"/>
      <c r="Q66" s="103"/>
      <c r="R66" s="103"/>
      <c r="S66" s="103"/>
      <c r="T66" s="100"/>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0"/>
      <c r="AW66" s="104"/>
      <c r="AX66" s="101"/>
      <c r="AY66" s="101"/>
      <c r="AZ66" s="101"/>
      <c r="BA66" s="101"/>
      <c r="BB66" s="105"/>
      <c r="BC66" s="101"/>
      <c r="BD66" s="99"/>
      <c r="BE66" s="99"/>
      <c r="BF66" s="99"/>
      <c r="BG66" s="99"/>
      <c r="BH66" s="99"/>
    </row>
    <row r="67" spans="1:60" ht="18.75" hidden="1" x14ac:dyDescent="0.3">
      <c r="A67" s="101"/>
      <c r="B67" s="107"/>
      <c r="C67" s="102"/>
      <c r="D67" s="102"/>
      <c r="E67" s="102"/>
      <c r="F67" s="102"/>
      <c r="G67" s="102"/>
      <c r="H67" s="102"/>
      <c r="I67" s="102"/>
      <c r="J67" s="102"/>
      <c r="K67" s="102"/>
      <c r="L67" s="102"/>
      <c r="M67" s="102"/>
      <c r="N67" s="102"/>
      <c r="O67" s="102"/>
      <c r="P67" s="103"/>
      <c r="Q67" s="103"/>
      <c r="R67" s="103"/>
      <c r="S67" s="103"/>
      <c r="T67" s="100"/>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0"/>
      <c r="AW67" s="104"/>
      <c r="AX67" s="101"/>
      <c r="AY67" s="101"/>
      <c r="AZ67" s="101"/>
      <c r="BA67" s="101"/>
      <c r="BB67" s="105"/>
      <c r="BC67" s="101"/>
      <c r="BD67" s="99"/>
      <c r="BE67" s="99"/>
      <c r="BF67" s="99"/>
      <c r="BG67" s="99"/>
      <c r="BH67" s="99"/>
    </row>
    <row r="68" spans="1:60" ht="18.75" hidden="1" x14ac:dyDescent="0.3">
      <c r="A68" s="101"/>
      <c r="B68" s="107"/>
      <c r="C68" s="102"/>
      <c r="D68" s="102"/>
      <c r="E68" s="102"/>
      <c r="F68" s="102"/>
      <c r="G68" s="102"/>
      <c r="H68" s="102"/>
      <c r="I68" s="102"/>
      <c r="J68" s="102"/>
      <c r="K68" s="102"/>
      <c r="L68" s="102"/>
      <c r="M68" s="102"/>
      <c r="N68" s="102"/>
      <c r="O68" s="102"/>
      <c r="P68" s="103"/>
      <c r="Q68" s="103"/>
      <c r="R68" s="103"/>
      <c r="S68" s="103"/>
      <c r="T68" s="100"/>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0"/>
      <c r="AW68" s="104"/>
      <c r="AX68" s="101"/>
      <c r="AY68" s="101"/>
      <c r="AZ68" s="101"/>
      <c r="BA68" s="101"/>
      <c r="BB68" s="105"/>
      <c r="BC68" s="101"/>
      <c r="BD68" s="99"/>
      <c r="BE68" s="99"/>
      <c r="BF68" s="99"/>
      <c r="BG68" s="99"/>
      <c r="BH68" s="99"/>
    </row>
    <row r="69" spans="1:60" ht="18.75" hidden="1" x14ac:dyDescent="0.3">
      <c r="A69" s="101"/>
      <c r="B69" s="107"/>
      <c r="C69" s="102"/>
      <c r="D69" s="102"/>
      <c r="E69" s="102"/>
      <c r="F69" s="102"/>
      <c r="G69" s="102"/>
      <c r="H69" s="102"/>
      <c r="I69" s="102"/>
      <c r="J69" s="102"/>
      <c r="K69" s="102"/>
      <c r="L69" s="102"/>
      <c r="M69" s="102"/>
      <c r="N69" s="102"/>
      <c r="O69" s="102"/>
      <c r="P69" s="103"/>
      <c r="Q69" s="103"/>
      <c r="R69" s="103"/>
      <c r="S69" s="103"/>
      <c r="T69" s="100"/>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0"/>
      <c r="AW69" s="104"/>
      <c r="AX69" s="101"/>
      <c r="AY69" s="101"/>
      <c r="AZ69" s="101"/>
      <c r="BA69" s="101"/>
      <c r="BB69" s="105"/>
      <c r="BC69" s="101"/>
      <c r="BD69" s="99"/>
      <c r="BE69" s="99"/>
      <c r="BF69" s="99"/>
      <c r="BG69" s="99"/>
      <c r="BH69" s="99"/>
    </row>
    <row r="70" spans="1:60" ht="18.75" hidden="1" x14ac:dyDescent="0.3">
      <c r="A70" s="101"/>
      <c r="B70" s="107"/>
      <c r="C70" s="102"/>
      <c r="D70" s="102"/>
      <c r="E70" s="102"/>
      <c r="F70" s="102"/>
      <c r="G70" s="102"/>
      <c r="H70" s="102"/>
      <c r="I70" s="102"/>
      <c r="J70" s="102"/>
      <c r="K70" s="102"/>
      <c r="L70" s="102"/>
      <c r="M70" s="102"/>
      <c r="N70" s="102"/>
      <c r="O70" s="102"/>
      <c r="P70" s="103"/>
      <c r="Q70" s="103"/>
      <c r="R70" s="103"/>
      <c r="S70" s="103"/>
      <c r="T70" s="100"/>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0"/>
      <c r="AW70" s="104"/>
      <c r="AX70" s="101"/>
      <c r="AY70" s="101"/>
      <c r="AZ70" s="101"/>
      <c r="BA70" s="101"/>
      <c r="BB70" s="105"/>
      <c r="BC70" s="101"/>
      <c r="BD70" s="99"/>
      <c r="BE70" s="99"/>
      <c r="BF70" s="99"/>
      <c r="BG70" s="99"/>
      <c r="BH70" s="99"/>
    </row>
    <row r="71" spans="1:60" ht="18.75" hidden="1" x14ac:dyDescent="0.3">
      <c r="A71" s="101"/>
      <c r="B71" s="107"/>
      <c r="C71" s="102"/>
      <c r="D71" s="102"/>
      <c r="E71" s="102"/>
      <c r="F71" s="102"/>
      <c r="G71" s="102"/>
      <c r="H71" s="102"/>
      <c r="I71" s="102"/>
      <c r="J71" s="102"/>
      <c r="K71" s="102"/>
      <c r="L71" s="102"/>
      <c r="M71" s="102"/>
      <c r="N71" s="102"/>
      <c r="O71" s="102"/>
      <c r="P71" s="103"/>
      <c r="Q71" s="103"/>
      <c r="R71" s="103"/>
      <c r="S71" s="103"/>
      <c r="T71" s="100"/>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0"/>
      <c r="AW71" s="104"/>
      <c r="AX71" s="101"/>
      <c r="AY71" s="101"/>
      <c r="AZ71" s="101"/>
      <c r="BA71" s="101"/>
      <c r="BB71" s="105"/>
      <c r="BC71" s="101"/>
      <c r="BD71" s="99"/>
      <c r="BE71" s="99"/>
      <c r="BF71" s="99"/>
      <c r="BG71" s="99"/>
      <c r="BH71" s="99"/>
    </row>
    <row r="72" spans="1:60" ht="18.75" hidden="1" x14ac:dyDescent="0.3">
      <c r="A72" s="101"/>
      <c r="B72" s="107"/>
      <c r="C72" s="102"/>
      <c r="D72" s="102"/>
      <c r="E72" s="102"/>
      <c r="F72" s="102"/>
      <c r="G72" s="102"/>
      <c r="H72" s="102"/>
      <c r="I72" s="102"/>
      <c r="J72" s="102"/>
      <c r="K72" s="102"/>
      <c r="L72" s="102"/>
      <c r="M72" s="102"/>
      <c r="N72" s="102"/>
      <c r="O72" s="102"/>
      <c r="P72" s="103"/>
      <c r="Q72" s="103"/>
      <c r="R72" s="103"/>
      <c r="S72" s="103"/>
      <c r="T72" s="100"/>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0"/>
      <c r="AW72" s="104"/>
      <c r="AX72" s="101"/>
      <c r="AY72" s="101"/>
      <c r="AZ72" s="101"/>
      <c r="BA72" s="101"/>
      <c r="BB72" s="105"/>
      <c r="BC72" s="101"/>
      <c r="BD72" s="99"/>
      <c r="BE72" s="99"/>
      <c r="BF72" s="99"/>
      <c r="BG72" s="99"/>
      <c r="BH72" s="99"/>
    </row>
    <row r="73" spans="1:60" ht="18.75" hidden="1" x14ac:dyDescent="0.3">
      <c r="A73" s="101"/>
      <c r="B73" s="107"/>
      <c r="C73" s="102"/>
      <c r="D73" s="102"/>
      <c r="E73" s="102"/>
      <c r="F73" s="102"/>
      <c r="G73" s="102"/>
      <c r="H73" s="102"/>
      <c r="I73" s="102"/>
      <c r="J73" s="102"/>
      <c r="K73" s="102"/>
      <c r="L73" s="102"/>
      <c r="M73" s="102"/>
      <c r="N73" s="102"/>
      <c r="O73" s="102"/>
      <c r="P73" s="103"/>
      <c r="Q73" s="103"/>
      <c r="R73" s="103"/>
      <c r="S73" s="103"/>
      <c r="T73" s="100"/>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0"/>
      <c r="AW73" s="104"/>
      <c r="AX73" s="101"/>
      <c r="AY73" s="101"/>
      <c r="AZ73" s="101"/>
      <c r="BA73" s="101"/>
      <c r="BB73" s="105"/>
      <c r="BC73" s="101"/>
      <c r="BD73" s="99"/>
      <c r="BE73" s="99"/>
      <c r="BF73" s="99"/>
      <c r="BG73" s="99"/>
      <c r="BH73" s="99"/>
    </row>
    <row r="74" spans="1:60" ht="18.75" hidden="1" x14ac:dyDescent="0.3">
      <c r="A74" s="101"/>
      <c r="B74" s="107"/>
      <c r="C74" s="102"/>
      <c r="D74" s="102"/>
      <c r="E74" s="102"/>
      <c r="F74" s="102"/>
      <c r="G74" s="102"/>
      <c r="H74" s="102"/>
      <c r="I74" s="102"/>
      <c r="J74" s="102"/>
      <c r="K74" s="102"/>
      <c r="L74" s="102"/>
      <c r="M74" s="102"/>
      <c r="N74" s="102"/>
      <c r="O74" s="102"/>
      <c r="P74" s="103"/>
      <c r="Q74" s="103"/>
      <c r="R74" s="103"/>
      <c r="S74" s="103"/>
      <c r="T74" s="100"/>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0"/>
      <c r="AW74" s="104"/>
      <c r="AX74" s="101"/>
      <c r="AY74" s="101"/>
      <c r="AZ74" s="101"/>
      <c r="BA74" s="101"/>
      <c r="BB74" s="105"/>
      <c r="BC74" s="101"/>
      <c r="BD74" s="99"/>
      <c r="BE74" s="99"/>
      <c r="BF74" s="99"/>
      <c r="BG74" s="99"/>
      <c r="BH74" s="99"/>
    </row>
    <row r="75" spans="1:60" ht="18.75" hidden="1" x14ac:dyDescent="0.3">
      <c r="A75" s="101"/>
      <c r="B75" s="107"/>
      <c r="C75" s="102"/>
      <c r="D75" s="102"/>
      <c r="E75" s="102"/>
      <c r="F75" s="102"/>
      <c r="G75" s="102"/>
      <c r="H75" s="102"/>
      <c r="I75" s="102"/>
      <c r="J75" s="102"/>
      <c r="K75" s="102"/>
      <c r="L75" s="102"/>
      <c r="M75" s="102"/>
      <c r="N75" s="102"/>
      <c r="O75" s="102"/>
      <c r="P75" s="103"/>
      <c r="Q75" s="103"/>
      <c r="R75" s="103"/>
      <c r="S75" s="103"/>
      <c r="T75" s="100"/>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0"/>
      <c r="AW75" s="104"/>
      <c r="AX75" s="101"/>
      <c r="AY75" s="101"/>
      <c r="AZ75" s="101"/>
      <c r="BA75" s="101"/>
      <c r="BB75" s="105"/>
      <c r="BC75" s="101"/>
      <c r="BD75" s="99"/>
      <c r="BE75" s="99"/>
      <c r="BF75" s="99"/>
      <c r="BG75" s="99"/>
      <c r="BH75" s="99"/>
    </row>
    <row r="76" spans="1:60" ht="18.75" hidden="1" x14ac:dyDescent="0.3">
      <c r="A76" s="101"/>
      <c r="B76" s="107"/>
      <c r="C76" s="102"/>
      <c r="D76" s="102"/>
      <c r="E76" s="102"/>
      <c r="F76" s="102"/>
      <c r="G76" s="102"/>
      <c r="H76" s="102"/>
      <c r="I76" s="102"/>
      <c r="J76" s="102"/>
      <c r="K76" s="102"/>
      <c r="L76" s="102"/>
      <c r="M76" s="102"/>
      <c r="N76" s="102"/>
      <c r="O76" s="102"/>
      <c r="P76" s="103"/>
      <c r="Q76" s="103"/>
      <c r="R76" s="103"/>
      <c r="S76" s="103"/>
      <c r="T76" s="100"/>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0"/>
      <c r="AW76" s="104"/>
      <c r="AX76" s="101"/>
      <c r="AY76" s="101"/>
      <c r="AZ76" s="101"/>
      <c r="BA76" s="101"/>
      <c r="BB76" s="105"/>
      <c r="BC76" s="101"/>
      <c r="BD76" s="99"/>
      <c r="BE76" s="99"/>
      <c r="BF76" s="99"/>
      <c r="BG76" s="99"/>
      <c r="BH76" s="99"/>
    </row>
    <row r="77" spans="1:60" ht="18.75" hidden="1" x14ac:dyDescent="0.3">
      <c r="A77" s="101"/>
      <c r="B77" s="107"/>
      <c r="C77" s="102"/>
      <c r="D77" s="102"/>
      <c r="E77" s="102"/>
      <c r="F77" s="102"/>
      <c r="G77" s="102"/>
      <c r="H77" s="102"/>
      <c r="I77" s="102"/>
      <c r="J77" s="102"/>
      <c r="K77" s="102"/>
      <c r="L77" s="102"/>
      <c r="M77" s="102"/>
      <c r="N77" s="102"/>
      <c r="O77" s="102"/>
      <c r="P77" s="103"/>
      <c r="Q77" s="103"/>
      <c r="R77" s="103"/>
      <c r="S77" s="103"/>
      <c r="T77" s="100"/>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0"/>
      <c r="AW77" s="104"/>
      <c r="AX77" s="101"/>
      <c r="AY77" s="101"/>
      <c r="AZ77" s="101"/>
      <c r="BA77" s="101"/>
      <c r="BB77" s="105"/>
      <c r="BC77" s="101"/>
      <c r="BD77" s="99"/>
      <c r="BE77" s="99"/>
      <c r="BF77" s="99"/>
      <c r="BG77" s="99"/>
      <c r="BH77" s="99"/>
    </row>
    <row r="78" spans="1:60" ht="18.75" hidden="1" x14ac:dyDescent="0.3">
      <c r="A78" s="101"/>
      <c r="B78" s="107"/>
      <c r="C78" s="102"/>
      <c r="D78" s="102"/>
      <c r="E78" s="102"/>
      <c r="F78" s="102"/>
      <c r="G78" s="102"/>
      <c r="H78" s="102"/>
      <c r="I78" s="102"/>
      <c r="J78" s="102"/>
      <c r="K78" s="102"/>
      <c r="L78" s="102"/>
      <c r="M78" s="102"/>
      <c r="N78" s="102"/>
      <c r="O78" s="102"/>
      <c r="P78" s="103"/>
      <c r="Q78" s="103"/>
      <c r="R78" s="103"/>
      <c r="S78" s="103"/>
      <c r="T78" s="100"/>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0"/>
      <c r="AW78" s="104"/>
      <c r="AX78" s="101"/>
      <c r="AY78" s="101"/>
      <c r="AZ78" s="101"/>
      <c r="BA78" s="101"/>
      <c r="BB78" s="105"/>
      <c r="BC78" s="101"/>
      <c r="BD78" s="99"/>
      <c r="BE78" s="99"/>
      <c r="BF78" s="99"/>
      <c r="BG78" s="99"/>
      <c r="BH78" s="99"/>
    </row>
    <row r="79" spans="1:60" ht="18.75" hidden="1" x14ac:dyDescent="0.3">
      <c r="A79" s="101"/>
      <c r="B79" s="107"/>
      <c r="C79" s="102"/>
      <c r="D79" s="102"/>
      <c r="E79" s="102"/>
      <c r="F79" s="102"/>
      <c r="G79" s="102"/>
      <c r="H79" s="102"/>
      <c r="I79" s="102"/>
      <c r="J79" s="102"/>
      <c r="K79" s="102"/>
      <c r="L79" s="102"/>
      <c r="M79" s="102"/>
      <c r="N79" s="102"/>
      <c r="O79" s="102"/>
      <c r="P79" s="103"/>
      <c r="Q79" s="103"/>
      <c r="R79" s="103"/>
      <c r="S79" s="103"/>
      <c r="T79" s="100"/>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0"/>
      <c r="AW79" s="104"/>
      <c r="AX79" s="101"/>
      <c r="AY79" s="101"/>
      <c r="AZ79" s="101"/>
      <c r="BA79" s="101"/>
      <c r="BB79" s="105"/>
      <c r="BC79" s="101"/>
      <c r="BD79" s="99"/>
      <c r="BE79" s="99"/>
      <c r="BF79" s="99"/>
      <c r="BG79" s="99"/>
      <c r="BH79" s="99"/>
    </row>
    <row r="80" spans="1:60" ht="18.75" hidden="1" x14ac:dyDescent="0.3">
      <c r="A80" s="101"/>
      <c r="B80" s="107"/>
      <c r="C80" s="102"/>
      <c r="D80" s="102"/>
      <c r="E80" s="102"/>
      <c r="F80" s="102"/>
      <c r="G80" s="102"/>
      <c r="H80" s="102"/>
      <c r="I80" s="102"/>
      <c r="J80" s="102"/>
      <c r="K80" s="102"/>
      <c r="L80" s="102"/>
      <c r="M80" s="102"/>
      <c r="N80" s="102"/>
      <c r="O80" s="102"/>
      <c r="P80" s="103"/>
      <c r="Q80" s="103"/>
      <c r="R80" s="103"/>
      <c r="S80" s="103"/>
      <c r="T80" s="100"/>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0"/>
      <c r="AW80" s="104"/>
      <c r="AX80" s="101"/>
      <c r="AY80" s="101"/>
      <c r="AZ80" s="101"/>
      <c r="BA80" s="101"/>
      <c r="BB80" s="105"/>
      <c r="BC80" s="101"/>
      <c r="BD80" s="99"/>
      <c r="BE80" s="99"/>
      <c r="BF80" s="99"/>
      <c r="BG80" s="99"/>
      <c r="BH80" s="99"/>
    </row>
    <row r="81" spans="1:60" ht="18.75" hidden="1" x14ac:dyDescent="0.3">
      <c r="A81" s="101"/>
      <c r="B81" s="107"/>
      <c r="C81" s="102"/>
      <c r="D81" s="102"/>
      <c r="E81" s="102"/>
      <c r="F81" s="102"/>
      <c r="G81" s="102"/>
      <c r="H81" s="102"/>
      <c r="I81" s="102"/>
      <c r="J81" s="102"/>
      <c r="K81" s="102"/>
      <c r="L81" s="102"/>
      <c r="M81" s="102"/>
      <c r="N81" s="102"/>
      <c r="O81" s="102"/>
      <c r="P81" s="103"/>
      <c r="Q81" s="103"/>
      <c r="R81" s="103"/>
      <c r="S81" s="103"/>
      <c r="T81" s="100"/>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0"/>
      <c r="AW81" s="104"/>
      <c r="AX81" s="101"/>
      <c r="AY81" s="101"/>
      <c r="AZ81" s="101"/>
      <c r="BA81" s="101"/>
      <c r="BB81" s="105"/>
      <c r="BC81" s="101"/>
      <c r="BD81" s="99"/>
      <c r="BE81" s="99"/>
      <c r="BF81" s="99"/>
      <c r="BG81" s="99"/>
      <c r="BH81" s="99"/>
    </row>
    <row r="82" spans="1:60" ht="18.75" hidden="1" x14ac:dyDescent="0.3">
      <c r="A82" s="101"/>
      <c r="B82" s="107"/>
      <c r="C82" s="102"/>
      <c r="D82" s="102"/>
      <c r="E82" s="102"/>
      <c r="F82" s="102"/>
      <c r="G82" s="102"/>
      <c r="H82" s="102"/>
      <c r="I82" s="102"/>
      <c r="J82" s="102"/>
      <c r="K82" s="102"/>
      <c r="L82" s="102"/>
      <c r="M82" s="102"/>
      <c r="N82" s="102"/>
      <c r="O82" s="102"/>
      <c r="P82" s="103"/>
      <c r="Q82" s="103"/>
      <c r="R82" s="103"/>
      <c r="S82" s="103"/>
      <c r="T82" s="100"/>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0"/>
      <c r="AW82" s="104"/>
      <c r="AX82" s="101"/>
      <c r="AY82" s="101"/>
      <c r="AZ82" s="101"/>
      <c r="BA82" s="101"/>
      <c r="BB82" s="105"/>
      <c r="BC82" s="101"/>
      <c r="BD82" s="99"/>
      <c r="BE82" s="99"/>
      <c r="BF82" s="99"/>
      <c r="BG82" s="99"/>
      <c r="BH82" s="99"/>
    </row>
    <row r="83" spans="1:60" ht="18.75" hidden="1" x14ac:dyDescent="0.3">
      <c r="A83" s="101"/>
      <c r="B83" s="107"/>
      <c r="C83" s="102"/>
      <c r="D83" s="102"/>
      <c r="E83" s="102"/>
      <c r="F83" s="102"/>
      <c r="G83" s="102"/>
      <c r="H83" s="102"/>
      <c r="I83" s="102"/>
      <c r="J83" s="102"/>
      <c r="K83" s="102"/>
      <c r="L83" s="102"/>
      <c r="M83" s="102"/>
      <c r="N83" s="102"/>
      <c r="O83" s="102"/>
      <c r="P83" s="103"/>
      <c r="Q83" s="103"/>
      <c r="R83" s="103"/>
      <c r="S83" s="103"/>
      <c r="T83" s="100"/>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0"/>
      <c r="AW83" s="104"/>
      <c r="AX83" s="101"/>
      <c r="AY83" s="101"/>
      <c r="AZ83" s="101"/>
      <c r="BA83" s="101"/>
      <c r="BB83" s="105"/>
      <c r="BC83" s="101"/>
      <c r="BD83" s="99"/>
      <c r="BE83" s="99"/>
      <c r="BF83" s="99"/>
      <c r="BG83" s="99"/>
      <c r="BH83" s="99"/>
    </row>
    <row r="84" spans="1:60" ht="18.75" hidden="1" x14ac:dyDescent="0.3">
      <c r="A84" s="101"/>
      <c r="B84" s="107"/>
      <c r="C84" s="102"/>
      <c r="D84" s="102"/>
      <c r="E84" s="102"/>
      <c r="F84" s="102"/>
      <c r="G84" s="102"/>
      <c r="H84" s="102"/>
      <c r="I84" s="102"/>
      <c r="J84" s="102"/>
      <c r="K84" s="102"/>
      <c r="L84" s="102"/>
      <c r="M84" s="102"/>
      <c r="N84" s="102"/>
      <c r="O84" s="102"/>
      <c r="P84" s="103"/>
      <c r="Q84" s="103"/>
      <c r="R84" s="103"/>
      <c r="S84" s="103"/>
      <c r="T84" s="100"/>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0"/>
      <c r="AW84" s="104"/>
      <c r="AX84" s="101"/>
      <c r="AY84" s="101"/>
      <c r="AZ84" s="101"/>
      <c r="BA84" s="101"/>
      <c r="BB84" s="105"/>
      <c r="BC84" s="101"/>
      <c r="BD84" s="99"/>
      <c r="BE84" s="99"/>
      <c r="BF84" s="99"/>
      <c r="BG84" s="99"/>
      <c r="BH84" s="99"/>
    </row>
    <row r="85" spans="1:60" ht="18.75" hidden="1" x14ac:dyDescent="0.3">
      <c r="A85" s="101"/>
      <c r="B85" s="107"/>
      <c r="C85" s="102"/>
      <c r="D85" s="102"/>
      <c r="E85" s="102"/>
      <c r="F85" s="102"/>
      <c r="G85" s="102"/>
      <c r="H85" s="102"/>
      <c r="I85" s="102"/>
      <c r="J85" s="102"/>
      <c r="K85" s="102"/>
      <c r="L85" s="102"/>
      <c r="M85" s="102"/>
      <c r="N85" s="102"/>
      <c r="O85" s="102"/>
      <c r="P85" s="103"/>
      <c r="Q85" s="103"/>
      <c r="R85" s="103"/>
      <c r="S85" s="103"/>
      <c r="T85" s="100"/>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0"/>
      <c r="AW85" s="104"/>
      <c r="AX85" s="101"/>
      <c r="AY85" s="101"/>
      <c r="AZ85" s="101"/>
      <c r="BA85" s="101"/>
      <c r="BB85" s="105"/>
      <c r="BC85" s="101"/>
      <c r="BD85" s="99"/>
      <c r="BE85" s="99"/>
      <c r="BF85" s="99"/>
      <c r="BG85" s="99"/>
      <c r="BH85" s="99"/>
    </row>
    <row r="86" spans="1:60" ht="18.75" hidden="1" x14ac:dyDescent="0.3">
      <c r="A86" s="101"/>
      <c r="B86" s="107"/>
      <c r="C86" s="102"/>
      <c r="D86" s="102"/>
      <c r="E86" s="102"/>
      <c r="F86" s="102"/>
      <c r="G86" s="102"/>
      <c r="H86" s="102"/>
      <c r="I86" s="102"/>
      <c r="J86" s="102"/>
      <c r="K86" s="102"/>
      <c r="L86" s="102"/>
      <c r="M86" s="102"/>
      <c r="N86" s="102"/>
      <c r="O86" s="102"/>
      <c r="P86" s="103"/>
      <c r="Q86" s="103"/>
      <c r="R86" s="103"/>
      <c r="S86" s="103"/>
      <c r="T86" s="100"/>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0"/>
      <c r="AW86" s="104"/>
      <c r="AX86" s="101"/>
      <c r="AY86" s="101"/>
      <c r="AZ86" s="101"/>
      <c r="BA86" s="101"/>
      <c r="BB86" s="105"/>
      <c r="BC86" s="101"/>
      <c r="BD86" s="99"/>
      <c r="BE86" s="99"/>
      <c r="BF86" s="99"/>
      <c r="BG86" s="99"/>
      <c r="BH86" s="99"/>
    </row>
    <row r="87" spans="1:60" ht="18.75" hidden="1" x14ac:dyDescent="0.3">
      <c r="A87" s="101"/>
      <c r="B87" s="107"/>
      <c r="C87" s="102"/>
      <c r="D87" s="102"/>
      <c r="E87" s="102"/>
      <c r="F87" s="102"/>
      <c r="G87" s="102"/>
      <c r="H87" s="102"/>
      <c r="I87" s="102"/>
      <c r="J87" s="102"/>
      <c r="K87" s="102"/>
      <c r="L87" s="102"/>
      <c r="M87" s="102"/>
      <c r="N87" s="102"/>
      <c r="O87" s="102"/>
      <c r="P87" s="103"/>
      <c r="Q87" s="103"/>
      <c r="R87" s="103"/>
      <c r="S87" s="103"/>
      <c r="T87" s="100"/>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0"/>
      <c r="AW87" s="104"/>
      <c r="AX87" s="101"/>
      <c r="AY87" s="101"/>
      <c r="AZ87" s="101"/>
      <c r="BA87" s="101"/>
      <c r="BB87" s="105"/>
      <c r="BC87" s="101"/>
      <c r="BD87" s="99"/>
      <c r="BE87" s="99"/>
      <c r="BF87" s="99"/>
      <c r="BG87" s="99"/>
      <c r="BH87" s="99"/>
    </row>
    <row r="88" spans="1:60" ht="18.75" hidden="1" x14ac:dyDescent="0.3">
      <c r="A88" s="101"/>
      <c r="B88" s="107"/>
      <c r="C88" s="102"/>
      <c r="D88" s="102"/>
      <c r="E88" s="102"/>
      <c r="F88" s="102"/>
      <c r="G88" s="102"/>
      <c r="H88" s="102"/>
      <c r="I88" s="102"/>
      <c r="J88" s="102"/>
      <c r="K88" s="102"/>
      <c r="L88" s="102"/>
      <c r="M88" s="102"/>
      <c r="N88" s="102"/>
      <c r="O88" s="102"/>
      <c r="P88" s="103"/>
      <c r="Q88" s="103"/>
      <c r="R88" s="103"/>
      <c r="S88" s="103"/>
      <c r="T88" s="100"/>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0"/>
      <c r="AW88" s="104"/>
      <c r="AX88" s="101"/>
      <c r="AY88" s="101"/>
      <c r="AZ88" s="101"/>
      <c r="BA88" s="101"/>
      <c r="BB88" s="105"/>
      <c r="BC88" s="101"/>
      <c r="BD88" s="99"/>
      <c r="BE88" s="99"/>
      <c r="BF88" s="99"/>
      <c r="BG88" s="99"/>
      <c r="BH88" s="99"/>
    </row>
    <row r="89" spans="1:60" ht="18.75" hidden="1" x14ac:dyDescent="0.3">
      <c r="A89" s="101"/>
      <c r="B89" s="107"/>
      <c r="C89" s="102"/>
      <c r="D89" s="102"/>
      <c r="E89" s="102"/>
      <c r="F89" s="102"/>
      <c r="G89" s="102"/>
      <c r="H89" s="102"/>
      <c r="I89" s="102"/>
      <c r="J89" s="102"/>
      <c r="K89" s="102"/>
      <c r="L89" s="102"/>
      <c r="M89" s="102"/>
      <c r="N89" s="102"/>
      <c r="O89" s="102"/>
      <c r="P89" s="103"/>
      <c r="Q89" s="103"/>
      <c r="R89" s="103"/>
      <c r="S89" s="103"/>
      <c r="T89" s="100"/>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0"/>
      <c r="AW89" s="104"/>
      <c r="AX89" s="101"/>
      <c r="AY89" s="101"/>
      <c r="AZ89" s="101"/>
      <c r="BA89" s="101"/>
      <c r="BB89" s="105"/>
      <c r="BC89" s="101"/>
      <c r="BD89" s="99"/>
      <c r="BE89" s="99"/>
      <c r="BF89" s="99"/>
      <c r="BG89" s="99"/>
      <c r="BH89" s="99"/>
    </row>
    <row r="90" spans="1:60" ht="18.75" hidden="1" x14ac:dyDescent="0.3">
      <c r="A90" s="101"/>
      <c r="B90" s="107"/>
      <c r="C90" s="102"/>
      <c r="D90" s="102"/>
      <c r="E90" s="102"/>
      <c r="F90" s="102"/>
      <c r="G90" s="102"/>
      <c r="H90" s="102"/>
      <c r="I90" s="102"/>
      <c r="J90" s="102"/>
      <c r="K90" s="102"/>
      <c r="L90" s="102"/>
      <c r="M90" s="102"/>
      <c r="N90" s="102"/>
      <c r="O90" s="102"/>
      <c r="P90" s="103"/>
      <c r="Q90" s="103"/>
      <c r="R90" s="103"/>
      <c r="S90" s="103"/>
      <c r="T90" s="100"/>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0"/>
      <c r="AW90" s="104"/>
      <c r="AX90" s="101"/>
      <c r="AY90" s="101"/>
      <c r="AZ90" s="101"/>
      <c r="BA90" s="101"/>
      <c r="BB90" s="105"/>
      <c r="BC90" s="101"/>
      <c r="BD90" s="99"/>
      <c r="BE90" s="99"/>
      <c r="BF90" s="99"/>
      <c r="BG90" s="99"/>
      <c r="BH90" s="99"/>
    </row>
    <row r="91" spans="1:60" ht="18.75" hidden="1" x14ac:dyDescent="0.3">
      <c r="A91" s="101"/>
      <c r="B91" s="107"/>
      <c r="C91" s="102"/>
      <c r="D91" s="102"/>
      <c r="E91" s="102"/>
      <c r="F91" s="102"/>
      <c r="G91" s="102"/>
      <c r="H91" s="102"/>
      <c r="I91" s="102"/>
      <c r="J91" s="102"/>
      <c r="K91" s="102"/>
      <c r="L91" s="102"/>
      <c r="M91" s="102"/>
      <c r="N91" s="102"/>
      <c r="O91" s="102"/>
      <c r="P91" s="103"/>
      <c r="Q91" s="103"/>
      <c r="R91" s="103"/>
      <c r="S91" s="103"/>
      <c r="T91" s="100"/>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0"/>
      <c r="AW91" s="104"/>
      <c r="AX91" s="101"/>
      <c r="AY91" s="101"/>
      <c r="AZ91" s="101"/>
      <c r="BA91" s="101"/>
      <c r="BB91" s="105"/>
      <c r="BC91" s="101"/>
      <c r="BD91" s="99"/>
      <c r="BE91" s="99"/>
      <c r="BF91" s="99"/>
      <c r="BG91" s="99"/>
      <c r="BH91" s="99"/>
    </row>
    <row r="92" spans="1:60" ht="18.75" hidden="1" x14ac:dyDescent="0.3">
      <c r="A92" s="101"/>
      <c r="B92" s="107"/>
      <c r="C92" s="102"/>
      <c r="D92" s="102"/>
      <c r="E92" s="102"/>
      <c r="F92" s="102"/>
      <c r="G92" s="102"/>
      <c r="H92" s="102"/>
      <c r="I92" s="102"/>
      <c r="J92" s="102"/>
      <c r="K92" s="102"/>
      <c r="L92" s="102"/>
      <c r="M92" s="102"/>
      <c r="N92" s="102"/>
      <c r="O92" s="102"/>
      <c r="P92" s="103"/>
      <c r="Q92" s="103"/>
      <c r="R92" s="103"/>
      <c r="S92" s="103"/>
      <c r="T92" s="100"/>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0"/>
      <c r="AW92" s="104"/>
      <c r="AX92" s="101"/>
      <c r="AY92" s="101"/>
      <c r="AZ92" s="101"/>
      <c r="BA92" s="101"/>
      <c r="BB92" s="105"/>
      <c r="BC92" s="101"/>
      <c r="BD92" s="99"/>
      <c r="BE92" s="99"/>
      <c r="BF92" s="99"/>
      <c r="BG92" s="99"/>
      <c r="BH92" s="99"/>
    </row>
    <row r="93" spans="1:60" ht="18.75" hidden="1" x14ac:dyDescent="0.3">
      <c r="A93" s="101"/>
      <c r="B93" s="107"/>
      <c r="C93" s="102"/>
      <c r="D93" s="102"/>
      <c r="E93" s="102"/>
      <c r="F93" s="102"/>
      <c r="G93" s="102"/>
      <c r="H93" s="102"/>
      <c r="I93" s="102"/>
      <c r="J93" s="102"/>
      <c r="K93" s="102"/>
      <c r="L93" s="102"/>
      <c r="M93" s="102"/>
      <c r="N93" s="102"/>
      <c r="O93" s="102"/>
      <c r="P93" s="103"/>
      <c r="Q93" s="103"/>
      <c r="R93" s="103"/>
      <c r="S93" s="103"/>
      <c r="T93" s="100"/>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0"/>
      <c r="AW93" s="104"/>
      <c r="AX93" s="101"/>
      <c r="AY93" s="101"/>
      <c r="AZ93" s="101"/>
      <c r="BA93" s="101"/>
      <c r="BB93" s="105"/>
      <c r="BC93" s="101"/>
      <c r="BD93" s="99"/>
      <c r="BE93" s="99"/>
      <c r="BF93" s="99"/>
      <c r="BG93" s="99"/>
      <c r="BH93" s="99"/>
    </row>
    <row r="94" spans="1:60" ht="18.75" hidden="1" x14ac:dyDescent="0.3">
      <c r="A94" s="101"/>
      <c r="B94" s="107"/>
      <c r="C94" s="102"/>
      <c r="D94" s="102"/>
      <c r="E94" s="102"/>
      <c r="F94" s="102"/>
      <c r="G94" s="102"/>
      <c r="H94" s="102"/>
      <c r="I94" s="102"/>
      <c r="J94" s="102"/>
      <c r="K94" s="102"/>
      <c r="L94" s="102"/>
      <c r="M94" s="102"/>
      <c r="N94" s="102"/>
      <c r="O94" s="102"/>
      <c r="P94" s="103"/>
      <c r="Q94" s="103"/>
      <c r="R94" s="103"/>
      <c r="S94" s="103"/>
      <c r="T94" s="100"/>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0"/>
      <c r="AW94" s="104"/>
      <c r="AX94" s="101"/>
      <c r="AY94" s="101"/>
      <c r="AZ94" s="101"/>
      <c r="BA94" s="101"/>
      <c r="BB94" s="105"/>
      <c r="BC94" s="101"/>
      <c r="BD94" s="99"/>
      <c r="BE94" s="99"/>
      <c r="BF94" s="99"/>
      <c r="BG94" s="99"/>
      <c r="BH94" s="99"/>
    </row>
    <row r="95" spans="1:60" ht="18.75" hidden="1" x14ac:dyDescent="0.3">
      <c r="A95" s="101"/>
      <c r="B95" s="107"/>
      <c r="C95" s="102"/>
      <c r="D95" s="102"/>
      <c r="E95" s="102"/>
      <c r="F95" s="102"/>
      <c r="G95" s="102"/>
      <c r="H95" s="102"/>
      <c r="I95" s="102"/>
      <c r="J95" s="102"/>
      <c r="K95" s="102"/>
      <c r="L95" s="102"/>
      <c r="M95" s="102"/>
      <c r="N95" s="102"/>
      <c r="O95" s="102"/>
      <c r="P95" s="103"/>
      <c r="Q95" s="103"/>
      <c r="R95" s="103"/>
      <c r="S95" s="103"/>
      <c r="T95" s="100"/>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0"/>
      <c r="AW95" s="104"/>
      <c r="AX95" s="101"/>
      <c r="AY95" s="101"/>
      <c r="AZ95" s="101"/>
      <c r="BA95" s="101"/>
      <c r="BB95" s="105"/>
      <c r="BC95" s="101"/>
      <c r="BD95" s="99"/>
      <c r="BE95" s="99"/>
      <c r="BF95" s="99"/>
      <c r="BG95" s="99"/>
      <c r="BH95" s="99"/>
    </row>
    <row r="96" spans="1:60" ht="18.75" hidden="1" x14ac:dyDescent="0.3">
      <c r="A96" s="101"/>
      <c r="B96" s="107"/>
      <c r="C96" s="102"/>
      <c r="D96" s="102"/>
      <c r="E96" s="102"/>
      <c r="F96" s="102"/>
      <c r="G96" s="102"/>
      <c r="H96" s="102"/>
      <c r="I96" s="102"/>
      <c r="J96" s="102"/>
      <c r="K96" s="102"/>
      <c r="L96" s="102"/>
      <c r="M96" s="102"/>
      <c r="N96" s="102"/>
      <c r="O96" s="102"/>
      <c r="P96" s="103"/>
      <c r="Q96" s="103"/>
      <c r="R96" s="103"/>
      <c r="S96" s="103"/>
      <c r="T96" s="100"/>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0"/>
      <c r="AW96" s="104"/>
      <c r="AX96" s="101"/>
      <c r="AY96" s="101"/>
      <c r="AZ96" s="101"/>
      <c r="BA96" s="101"/>
      <c r="BB96" s="105"/>
      <c r="BC96" s="101"/>
      <c r="BD96" s="99"/>
      <c r="BE96" s="99"/>
      <c r="BF96" s="99"/>
      <c r="BG96" s="99"/>
      <c r="BH96" s="99"/>
    </row>
    <row r="97" spans="1:60" ht="18.75" hidden="1" x14ac:dyDescent="0.3">
      <c r="A97" s="101"/>
      <c r="B97" s="107"/>
      <c r="C97" s="102"/>
      <c r="D97" s="102"/>
      <c r="E97" s="102"/>
      <c r="F97" s="102"/>
      <c r="G97" s="102"/>
      <c r="H97" s="102"/>
      <c r="I97" s="102"/>
      <c r="J97" s="102"/>
      <c r="K97" s="102"/>
      <c r="L97" s="102"/>
      <c r="M97" s="102"/>
      <c r="N97" s="102"/>
      <c r="O97" s="102"/>
      <c r="P97" s="103"/>
      <c r="Q97" s="103"/>
      <c r="R97" s="103"/>
      <c r="S97" s="103"/>
      <c r="T97" s="100"/>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0"/>
      <c r="AW97" s="104"/>
      <c r="AX97" s="101"/>
      <c r="AY97" s="101"/>
      <c r="AZ97" s="101"/>
      <c r="BA97" s="101"/>
      <c r="BB97" s="105"/>
      <c r="BC97" s="101"/>
      <c r="BD97" s="99"/>
      <c r="BE97" s="99"/>
      <c r="BF97" s="99"/>
      <c r="BG97" s="99"/>
      <c r="BH97" s="99"/>
    </row>
    <row r="98" spans="1:60" ht="18.75" hidden="1" x14ac:dyDescent="0.3">
      <c r="A98" s="101"/>
      <c r="B98" s="107"/>
      <c r="C98" s="102"/>
      <c r="D98" s="102"/>
      <c r="E98" s="102"/>
      <c r="F98" s="102"/>
      <c r="G98" s="102"/>
      <c r="H98" s="102"/>
      <c r="I98" s="102"/>
      <c r="J98" s="102"/>
      <c r="K98" s="102"/>
      <c r="L98" s="102"/>
      <c r="M98" s="102"/>
      <c r="N98" s="102"/>
      <c r="O98" s="102"/>
      <c r="P98" s="103"/>
      <c r="Q98" s="103"/>
      <c r="R98" s="103"/>
      <c r="S98" s="103"/>
      <c r="T98" s="100"/>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0"/>
      <c r="AW98" s="104"/>
      <c r="AX98" s="101"/>
      <c r="AY98" s="101"/>
      <c r="AZ98" s="101"/>
      <c r="BA98" s="101"/>
      <c r="BB98" s="105"/>
      <c r="BC98" s="101"/>
      <c r="BD98" s="99"/>
      <c r="BE98" s="99"/>
      <c r="BF98" s="99"/>
      <c r="BG98" s="99"/>
      <c r="BH98" s="99"/>
    </row>
    <row r="99" spans="1:60" ht="18.75" hidden="1" x14ac:dyDescent="0.3">
      <c r="A99" s="101"/>
      <c r="B99" s="107"/>
      <c r="C99" s="102"/>
      <c r="D99" s="102"/>
      <c r="E99" s="102"/>
      <c r="F99" s="102"/>
      <c r="G99" s="102"/>
      <c r="H99" s="102"/>
      <c r="I99" s="102"/>
      <c r="J99" s="102"/>
      <c r="K99" s="102"/>
      <c r="L99" s="102"/>
      <c r="M99" s="102"/>
      <c r="N99" s="102"/>
      <c r="O99" s="102"/>
      <c r="P99" s="103"/>
      <c r="Q99" s="103"/>
      <c r="R99" s="103"/>
      <c r="S99" s="103"/>
      <c r="T99" s="100"/>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0"/>
      <c r="AW99" s="104"/>
      <c r="AX99" s="101"/>
      <c r="AY99" s="101"/>
      <c r="AZ99" s="101"/>
      <c r="BA99" s="101"/>
      <c r="BB99" s="105"/>
      <c r="BC99" s="101"/>
      <c r="BD99" s="99"/>
      <c r="BE99" s="99"/>
      <c r="BF99" s="99"/>
      <c r="BG99" s="99"/>
      <c r="BH99" s="99"/>
    </row>
    <row r="100" spans="1:60" ht="18.75" hidden="1" x14ac:dyDescent="0.3">
      <c r="A100" s="101"/>
      <c r="B100" s="107"/>
      <c r="C100" s="102"/>
      <c r="D100" s="102"/>
      <c r="E100" s="102"/>
      <c r="F100" s="102"/>
      <c r="G100" s="102"/>
      <c r="H100" s="102"/>
      <c r="I100" s="102"/>
      <c r="J100" s="102"/>
      <c r="K100" s="102"/>
      <c r="L100" s="102"/>
      <c r="M100" s="102"/>
      <c r="N100" s="102"/>
      <c r="O100" s="102"/>
      <c r="P100" s="103"/>
      <c r="Q100" s="103"/>
      <c r="R100" s="103"/>
      <c r="S100" s="103"/>
      <c r="T100" s="100"/>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0"/>
      <c r="AW100" s="104"/>
      <c r="AX100" s="101"/>
      <c r="AY100" s="101"/>
      <c r="AZ100" s="101"/>
      <c r="BA100" s="101"/>
      <c r="BB100" s="105"/>
      <c r="BC100" s="101"/>
      <c r="BD100" s="99"/>
      <c r="BE100" s="99"/>
      <c r="BF100" s="99"/>
      <c r="BG100" s="99"/>
      <c r="BH100" s="99"/>
    </row>
    <row r="101" spans="1:60" ht="18.75" hidden="1" x14ac:dyDescent="0.3">
      <c r="A101" s="101"/>
      <c r="B101" s="107"/>
      <c r="C101" s="102"/>
      <c r="D101" s="102"/>
      <c r="E101" s="102"/>
      <c r="F101" s="102"/>
      <c r="G101" s="102"/>
      <c r="H101" s="102"/>
      <c r="I101" s="102"/>
      <c r="J101" s="102"/>
      <c r="K101" s="102"/>
      <c r="L101" s="102"/>
      <c r="M101" s="102"/>
      <c r="N101" s="102"/>
      <c r="O101" s="102"/>
      <c r="P101" s="103"/>
      <c r="Q101" s="103"/>
      <c r="R101" s="103"/>
      <c r="S101" s="103"/>
      <c r="T101" s="100"/>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0"/>
      <c r="AW101" s="104"/>
      <c r="AX101" s="101"/>
      <c r="AY101" s="101"/>
      <c r="AZ101" s="101"/>
      <c r="BA101" s="101"/>
      <c r="BB101" s="105"/>
      <c r="BC101" s="101"/>
      <c r="BD101" s="99"/>
      <c r="BE101" s="99"/>
      <c r="BF101" s="99"/>
      <c r="BG101" s="99"/>
      <c r="BH101" s="99"/>
    </row>
    <row r="102" spans="1:60" ht="18.75" hidden="1" x14ac:dyDescent="0.3">
      <c r="A102" s="101"/>
      <c r="B102" s="107"/>
      <c r="C102" s="102"/>
      <c r="D102" s="102"/>
      <c r="E102" s="102"/>
      <c r="F102" s="102"/>
      <c r="G102" s="102"/>
      <c r="H102" s="102"/>
      <c r="I102" s="102"/>
      <c r="J102" s="102"/>
      <c r="K102" s="102"/>
      <c r="L102" s="102"/>
      <c r="M102" s="102"/>
      <c r="N102" s="102"/>
      <c r="O102" s="102"/>
      <c r="P102" s="103"/>
      <c r="Q102" s="103"/>
      <c r="R102" s="103"/>
      <c r="S102" s="103"/>
      <c r="T102" s="100"/>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0"/>
      <c r="AW102" s="104"/>
      <c r="AX102" s="101"/>
      <c r="AY102" s="101"/>
      <c r="AZ102" s="101"/>
      <c r="BA102" s="101"/>
      <c r="BB102" s="105"/>
      <c r="BC102" s="101"/>
      <c r="BD102" s="99"/>
      <c r="BE102" s="99"/>
      <c r="BF102" s="99"/>
      <c r="BG102" s="99"/>
      <c r="BH102" s="99"/>
    </row>
    <row r="103" spans="1:60" ht="18.75" hidden="1" x14ac:dyDescent="0.3">
      <c r="A103" s="101"/>
      <c r="B103" s="107"/>
      <c r="C103" s="102"/>
      <c r="D103" s="102"/>
      <c r="E103" s="102"/>
      <c r="F103" s="102"/>
      <c r="G103" s="102"/>
      <c r="H103" s="102"/>
      <c r="I103" s="102"/>
      <c r="J103" s="102"/>
      <c r="K103" s="102"/>
      <c r="L103" s="102"/>
      <c r="M103" s="102"/>
      <c r="N103" s="102"/>
      <c r="O103" s="102"/>
      <c r="P103" s="103"/>
      <c r="Q103" s="103"/>
      <c r="R103" s="103"/>
      <c r="S103" s="103"/>
      <c r="T103" s="100"/>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0"/>
      <c r="AW103" s="104"/>
      <c r="AX103" s="101"/>
      <c r="AY103" s="101"/>
      <c r="AZ103" s="101"/>
      <c r="BA103" s="101"/>
      <c r="BB103" s="105"/>
      <c r="BC103" s="101"/>
      <c r="BD103" s="99"/>
      <c r="BE103" s="99"/>
      <c r="BF103" s="99"/>
      <c r="BG103" s="99"/>
      <c r="BH103" s="99"/>
    </row>
    <row r="104" spans="1:60" ht="18.75" hidden="1" x14ac:dyDescent="0.3">
      <c r="A104" s="101"/>
      <c r="B104" s="107"/>
      <c r="C104" s="102"/>
      <c r="D104" s="102"/>
      <c r="E104" s="102"/>
      <c r="F104" s="102"/>
      <c r="G104" s="102"/>
      <c r="H104" s="102"/>
      <c r="I104" s="102"/>
      <c r="J104" s="102"/>
      <c r="K104" s="102"/>
      <c r="L104" s="102"/>
      <c r="M104" s="102"/>
      <c r="N104" s="102"/>
      <c r="O104" s="102"/>
      <c r="P104" s="103"/>
      <c r="Q104" s="103"/>
      <c r="R104" s="103"/>
      <c r="S104" s="103"/>
      <c r="T104" s="100"/>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0"/>
      <c r="AW104" s="104"/>
      <c r="AX104" s="101"/>
      <c r="AY104" s="101"/>
      <c r="AZ104" s="101"/>
      <c r="BA104" s="101"/>
      <c r="BB104" s="105"/>
      <c r="BC104" s="101"/>
      <c r="BD104" s="99"/>
      <c r="BE104" s="99"/>
      <c r="BF104" s="99"/>
      <c r="BG104" s="99"/>
      <c r="BH104" s="99"/>
    </row>
    <row r="105" spans="1:60" ht="18.75" hidden="1" x14ac:dyDescent="0.3">
      <c r="A105" s="101"/>
      <c r="B105" s="107"/>
      <c r="C105" s="102"/>
      <c r="D105" s="102"/>
      <c r="E105" s="102"/>
      <c r="F105" s="102"/>
      <c r="G105" s="102"/>
      <c r="H105" s="102"/>
      <c r="I105" s="102"/>
      <c r="J105" s="102"/>
      <c r="K105" s="102"/>
      <c r="L105" s="102"/>
      <c r="M105" s="102"/>
      <c r="N105" s="102"/>
      <c r="O105" s="102"/>
      <c r="P105" s="103"/>
      <c r="Q105" s="103"/>
      <c r="R105" s="103"/>
      <c r="S105" s="103"/>
      <c r="T105" s="100"/>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0"/>
      <c r="AW105" s="104"/>
      <c r="AX105" s="101"/>
      <c r="AY105" s="101"/>
      <c r="AZ105" s="101"/>
      <c r="BA105" s="101"/>
      <c r="BB105" s="105"/>
      <c r="BC105" s="101"/>
      <c r="BD105" s="99"/>
      <c r="BE105" s="99"/>
      <c r="BF105" s="99"/>
      <c r="BG105" s="99"/>
      <c r="BH105" s="99"/>
    </row>
    <row r="106" spans="1:60" ht="18.75" hidden="1" x14ac:dyDescent="0.3">
      <c r="A106" s="101"/>
      <c r="B106" s="107"/>
      <c r="C106" s="102"/>
      <c r="D106" s="102"/>
      <c r="E106" s="102"/>
      <c r="F106" s="102"/>
      <c r="G106" s="102"/>
      <c r="H106" s="102"/>
      <c r="I106" s="102"/>
      <c r="J106" s="102"/>
      <c r="K106" s="102"/>
      <c r="L106" s="102"/>
      <c r="M106" s="102"/>
      <c r="N106" s="102"/>
      <c r="O106" s="102"/>
      <c r="P106" s="103"/>
      <c r="Q106" s="103"/>
      <c r="R106" s="103"/>
      <c r="S106" s="103"/>
      <c r="T106" s="100"/>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0"/>
      <c r="AW106" s="104"/>
      <c r="AX106" s="101"/>
      <c r="AY106" s="101"/>
      <c r="AZ106" s="101"/>
      <c r="BA106" s="101"/>
      <c r="BB106" s="105"/>
      <c r="BC106" s="101"/>
      <c r="BD106" s="99"/>
      <c r="BE106" s="99"/>
      <c r="BF106" s="99"/>
      <c r="BG106" s="99"/>
      <c r="BH106" s="99"/>
    </row>
    <row r="107" spans="1:60" ht="18.75" hidden="1" x14ac:dyDescent="0.3">
      <c r="A107" s="101"/>
      <c r="B107" s="107"/>
      <c r="C107" s="102"/>
      <c r="D107" s="102"/>
      <c r="E107" s="102"/>
      <c r="F107" s="102"/>
      <c r="G107" s="102"/>
      <c r="H107" s="102"/>
      <c r="I107" s="102"/>
      <c r="J107" s="102"/>
      <c r="K107" s="102"/>
      <c r="L107" s="102"/>
      <c r="M107" s="102"/>
      <c r="N107" s="102"/>
      <c r="O107" s="102"/>
      <c r="P107" s="103"/>
      <c r="Q107" s="103"/>
      <c r="R107" s="103"/>
      <c r="S107" s="103"/>
      <c r="T107" s="100"/>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0"/>
      <c r="AW107" s="104"/>
      <c r="AX107" s="101"/>
      <c r="AY107" s="101"/>
      <c r="AZ107" s="101"/>
      <c r="BA107" s="101"/>
      <c r="BB107" s="105"/>
      <c r="BC107" s="101"/>
      <c r="BD107" s="99"/>
      <c r="BE107" s="99"/>
      <c r="BF107" s="99"/>
      <c r="BG107" s="99"/>
      <c r="BH107" s="99"/>
    </row>
    <row r="108" spans="1:60" ht="18.75" hidden="1" x14ac:dyDescent="0.3">
      <c r="A108" s="101"/>
      <c r="B108" s="107"/>
      <c r="C108" s="102"/>
      <c r="D108" s="102"/>
      <c r="E108" s="102"/>
      <c r="F108" s="102"/>
      <c r="G108" s="102"/>
      <c r="H108" s="102"/>
      <c r="I108" s="102"/>
      <c r="J108" s="102"/>
      <c r="K108" s="102"/>
      <c r="L108" s="102"/>
      <c r="M108" s="102"/>
      <c r="N108" s="102"/>
      <c r="O108" s="102"/>
      <c r="P108" s="103"/>
      <c r="Q108" s="103"/>
      <c r="R108" s="103"/>
      <c r="S108" s="103"/>
      <c r="T108" s="100"/>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0"/>
      <c r="AW108" s="104"/>
      <c r="AX108" s="101"/>
      <c r="AY108" s="101"/>
      <c r="AZ108" s="101"/>
      <c r="BA108" s="101"/>
      <c r="BB108" s="105"/>
      <c r="BC108" s="101"/>
      <c r="BD108" s="99"/>
      <c r="BE108" s="99"/>
      <c r="BF108" s="99"/>
      <c r="BG108" s="99"/>
      <c r="BH108" s="99"/>
    </row>
    <row r="109" spans="1:60" ht="18.75" hidden="1" x14ac:dyDescent="0.3">
      <c r="A109" s="101"/>
      <c r="B109" s="107"/>
      <c r="C109" s="102"/>
      <c r="D109" s="102"/>
      <c r="E109" s="102"/>
      <c r="F109" s="102"/>
      <c r="G109" s="102"/>
      <c r="H109" s="102"/>
      <c r="I109" s="102"/>
      <c r="J109" s="102"/>
      <c r="K109" s="102"/>
      <c r="L109" s="102"/>
      <c r="M109" s="102"/>
      <c r="N109" s="102"/>
      <c r="O109" s="102"/>
      <c r="P109" s="103"/>
      <c r="Q109" s="103"/>
      <c r="R109" s="103"/>
      <c r="S109" s="103"/>
      <c r="T109" s="100"/>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0"/>
      <c r="AW109" s="104"/>
      <c r="AX109" s="101"/>
      <c r="AY109" s="101"/>
      <c r="AZ109" s="101"/>
      <c r="BA109" s="101"/>
      <c r="BB109" s="105"/>
      <c r="BC109" s="101"/>
      <c r="BD109" s="99"/>
      <c r="BE109" s="99"/>
      <c r="BF109" s="99"/>
      <c r="BG109" s="99"/>
      <c r="BH109" s="99"/>
    </row>
    <row r="110" spans="1:60" ht="18.75" hidden="1" x14ac:dyDescent="0.3">
      <c r="A110" s="101"/>
      <c r="B110" s="107"/>
      <c r="C110" s="102"/>
      <c r="D110" s="102"/>
      <c r="E110" s="102"/>
      <c r="F110" s="102"/>
      <c r="G110" s="102"/>
      <c r="H110" s="102"/>
      <c r="I110" s="102"/>
      <c r="J110" s="102"/>
      <c r="K110" s="102"/>
      <c r="L110" s="102"/>
      <c r="M110" s="102"/>
      <c r="N110" s="102"/>
      <c r="O110" s="102"/>
      <c r="P110" s="103"/>
      <c r="Q110" s="103"/>
      <c r="R110" s="103"/>
      <c r="S110" s="103"/>
      <c r="T110" s="100"/>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0"/>
      <c r="AW110" s="104"/>
      <c r="AX110" s="101"/>
      <c r="AY110" s="101"/>
      <c r="AZ110" s="101"/>
      <c r="BA110" s="101"/>
      <c r="BB110" s="105"/>
      <c r="BC110" s="101"/>
      <c r="BD110" s="99"/>
      <c r="BE110" s="99"/>
      <c r="BF110" s="99"/>
      <c r="BG110" s="99"/>
      <c r="BH110" s="99"/>
    </row>
    <row r="111" spans="1:60" ht="18.75" hidden="1" x14ac:dyDescent="0.3">
      <c r="A111" s="101"/>
      <c r="B111" s="107"/>
      <c r="C111" s="102"/>
      <c r="D111" s="102"/>
      <c r="E111" s="102"/>
      <c r="F111" s="102"/>
      <c r="G111" s="102"/>
      <c r="H111" s="102"/>
      <c r="I111" s="102"/>
      <c r="J111" s="102"/>
      <c r="K111" s="102"/>
      <c r="L111" s="102"/>
      <c r="M111" s="102"/>
      <c r="N111" s="102"/>
      <c r="O111" s="102"/>
      <c r="P111" s="103"/>
      <c r="Q111" s="103"/>
      <c r="R111" s="103"/>
      <c r="S111" s="103"/>
      <c r="T111" s="100"/>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0"/>
      <c r="AW111" s="104"/>
      <c r="AX111" s="101"/>
      <c r="AY111" s="101"/>
      <c r="AZ111" s="101"/>
      <c r="BA111" s="101"/>
      <c r="BB111" s="105"/>
      <c r="BC111" s="101"/>
      <c r="BD111" s="99"/>
      <c r="BE111" s="99"/>
      <c r="BF111" s="99"/>
      <c r="BG111" s="99"/>
      <c r="BH111" s="99"/>
    </row>
    <row r="112" spans="1:60" ht="18.75" hidden="1" x14ac:dyDescent="0.3">
      <c r="A112" s="101"/>
      <c r="B112" s="107"/>
      <c r="C112" s="102"/>
      <c r="D112" s="102"/>
      <c r="E112" s="102"/>
      <c r="F112" s="102"/>
      <c r="G112" s="102"/>
      <c r="H112" s="102"/>
      <c r="I112" s="102"/>
      <c r="J112" s="102"/>
      <c r="K112" s="102"/>
      <c r="L112" s="102"/>
      <c r="M112" s="102"/>
      <c r="N112" s="102"/>
      <c r="O112" s="102"/>
      <c r="P112" s="103"/>
      <c r="Q112" s="103"/>
      <c r="R112" s="103"/>
      <c r="S112" s="103"/>
      <c r="T112" s="100"/>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0"/>
      <c r="AW112" s="104"/>
      <c r="AX112" s="101"/>
      <c r="AY112" s="101"/>
      <c r="AZ112" s="101"/>
      <c r="BA112" s="101"/>
      <c r="BB112" s="105"/>
      <c r="BC112" s="101"/>
      <c r="BD112" s="99"/>
      <c r="BE112" s="99"/>
      <c r="BF112" s="99"/>
      <c r="BG112" s="99"/>
      <c r="BH112" s="99"/>
    </row>
    <row r="113" spans="1:60" ht="18.75" hidden="1" x14ac:dyDescent="0.3">
      <c r="A113" s="101"/>
      <c r="B113" s="107"/>
      <c r="C113" s="102"/>
      <c r="D113" s="102"/>
      <c r="E113" s="102"/>
      <c r="F113" s="102"/>
      <c r="G113" s="102"/>
      <c r="H113" s="102"/>
      <c r="I113" s="102"/>
      <c r="J113" s="102"/>
      <c r="K113" s="102"/>
      <c r="L113" s="102"/>
      <c r="M113" s="102"/>
      <c r="N113" s="102"/>
      <c r="O113" s="102"/>
      <c r="P113" s="103"/>
      <c r="Q113" s="103"/>
      <c r="R113" s="103"/>
      <c r="S113" s="103"/>
      <c r="T113" s="100"/>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0"/>
      <c r="AW113" s="104"/>
      <c r="AX113" s="101"/>
      <c r="AY113" s="101"/>
      <c r="AZ113" s="101"/>
      <c r="BA113" s="101"/>
      <c r="BB113" s="105"/>
      <c r="BC113" s="101"/>
      <c r="BD113" s="99"/>
      <c r="BE113" s="99"/>
      <c r="BF113" s="99"/>
      <c r="BG113" s="99"/>
      <c r="BH113" s="99"/>
    </row>
    <row r="114" spans="1:60" ht="18.75" hidden="1" x14ac:dyDescent="0.3">
      <c r="A114" s="101"/>
      <c r="B114" s="107"/>
      <c r="C114" s="102"/>
      <c r="D114" s="102"/>
      <c r="E114" s="102"/>
      <c r="F114" s="102"/>
      <c r="G114" s="102"/>
      <c r="H114" s="102"/>
      <c r="I114" s="102"/>
      <c r="J114" s="102"/>
      <c r="K114" s="102"/>
      <c r="L114" s="102"/>
      <c r="M114" s="102"/>
      <c r="N114" s="102"/>
      <c r="O114" s="102"/>
      <c r="P114" s="103"/>
      <c r="Q114" s="103"/>
      <c r="R114" s="103"/>
      <c r="S114" s="103"/>
      <c r="T114" s="100"/>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0"/>
      <c r="AW114" s="104"/>
      <c r="AX114" s="101"/>
      <c r="AY114" s="101"/>
      <c r="AZ114" s="101"/>
      <c r="BA114" s="101"/>
      <c r="BB114" s="105"/>
      <c r="BC114" s="101"/>
      <c r="BD114" s="99"/>
      <c r="BE114" s="99"/>
      <c r="BF114" s="99"/>
      <c r="BG114" s="99"/>
      <c r="BH114" s="99"/>
    </row>
    <row r="115" spans="1:60" ht="18.75" hidden="1" x14ac:dyDescent="0.3">
      <c r="A115" s="101"/>
      <c r="B115" s="107"/>
      <c r="C115" s="102"/>
      <c r="D115" s="102"/>
      <c r="E115" s="102"/>
      <c r="F115" s="102"/>
      <c r="G115" s="102"/>
      <c r="H115" s="102"/>
      <c r="I115" s="102"/>
      <c r="J115" s="102"/>
      <c r="K115" s="102"/>
      <c r="L115" s="102"/>
      <c r="M115" s="102"/>
      <c r="N115" s="102"/>
      <c r="O115" s="102"/>
      <c r="P115" s="103"/>
      <c r="Q115" s="103"/>
      <c r="R115" s="103"/>
      <c r="S115" s="103"/>
      <c r="T115" s="100"/>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0"/>
      <c r="AW115" s="104"/>
      <c r="AX115" s="101"/>
      <c r="AY115" s="101"/>
      <c r="AZ115" s="101"/>
      <c r="BA115" s="101"/>
      <c r="BB115" s="105"/>
      <c r="BC115" s="101"/>
      <c r="BD115" s="99"/>
      <c r="BE115" s="99"/>
      <c r="BF115" s="99"/>
      <c r="BG115" s="99"/>
      <c r="BH115" s="99"/>
    </row>
    <row r="116" spans="1:60" ht="18.75" hidden="1" x14ac:dyDescent="0.3">
      <c r="A116" s="101"/>
      <c r="B116" s="107"/>
      <c r="C116" s="102"/>
      <c r="D116" s="102"/>
      <c r="E116" s="102"/>
      <c r="F116" s="102"/>
      <c r="G116" s="102"/>
      <c r="H116" s="102"/>
      <c r="I116" s="102"/>
      <c r="J116" s="102"/>
      <c r="K116" s="102"/>
      <c r="L116" s="102"/>
      <c r="M116" s="102"/>
      <c r="N116" s="102"/>
      <c r="O116" s="102"/>
      <c r="P116" s="103"/>
      <c r="Q116" s="103"/>
      <c r="R116" s="103"/>
      <c r="S116" s="103"/>
      <c r="T116" s="100"/>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0"/>
      <c r="AW116" s="104"/>
      <c r="AX116" s="101"/>
      <c r="AY116" s="101"/>
      <c r="AZ116" s="101"/>
      <c r="BA116" s="101"/>
      <c r="BB116" s="105"/>
      <c r="BC116" s="101"/>
      <c r="BD116" s="99"/>
      <c r="BE116" s="99"/>
      <c r="BF116" s="99"/>
      <c r="BG116" s="99"/>
      <c r="BH116" s="99"/>
    </row>
    <row r="117" spans="1:60" ht="18.75" hidden="1" x14ac:dyDescent="0.3">
      <c r="A117" s="101"/>
      <c r="B117" s="107"/>
      <c r="C117" s="102"/>
      <c r="D117" s="102"/>
      <c r="E117" s="102"/>
      <c r="F117" s="102"/>
      <c r="G117" s="102"/>
      <c r="H117" s="102"/>
      <c r="I117" s="102"/>
      <c r="J117" s="102"/>
      <c r="K117" s="102"/>
      <c r="L117" s="102"/>
      <c r="M117" s="102"/>
      <c r="N117" s="102"/>
      <c r="O117" s="102"/>
      <c r="P117" s="103"/>
      <c r="Q117" s="103"/>
      <c r="R117" s="103"/>
      <c r="S117" s="103"/>
      <c r="T117" s="100"/>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0"/>
      <c r="AW117" s="104"/>
      <c r="AX117" s="101"/>
      <c r="AY117" s="101"/>
      <c r="AZ117" s="101"/>
      <c r="BA117" s="101"/>
      <c r="BB117" s="105"/>
      <c r="BC117" s="101"/>
      <c r="BD117" s="99"/>
      <c r="BE117" s="99"/>
      <c r="BF117" s="99"/>
      <c r="BG117" s="99"/>
      <c r="BH117" s="99"/>
    </row>
    <row r="118" spans="1:60" ht="18.75" hidden="1" x14ac:dyDescent="0.3">
      <c r="A118" s="101"/>
      <c r="B118" s="107"/>
      <c r="C118" s="102"/>
      <c r="D118" s="102"/>
      <c r="E118" s="102"/>
      <c r="F118" s="102"/>
      <c r="G118" s="102"/>
      <c r="H118" s="102"/>
      <c r="I118" s="102"/>
      <c r="J118" s="102"/>
      <c r="K118" s="102"/>
      <c r="L118" s="102"/>
      <c r="M118" s="102"/>
      <c r="N118" s="102"/>
      <c r="O118" s="102"/>
      <c r="P118" s="103"/>
      <c r="Q118" s="103"/>
      <c r="R118" s="103"/>
      <c r="S118" s="103"/>
      <c r="T118" s="100"/>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0"/>
      <c r="AW118" s="104"/>
      <c r="AX118" s="101"/>
      <c r="AY118" s="101"/>
      <c r="AZ118" s="101"/>
      <c r="BA118" s="101"/>
      <c r="BB118" s="105"/>
      <c r="BC118" s="101"/>
      <c r="BD118" s="99"/>
      <c r="BE118" s="99"/>
      <c r="BF118" s="99"/>
      <c r="BG118" s="99"/>
      <c r="BH118" s="99"/>
    </row>
    <row r="119" spans="1:60" ht="18.75" hidden="1" x14ac:dyDescent="0.3">
      <c r="A119" s="101"/>
      <c r="B119" s="107"/>
      <c r="C119" s="102"/>
      <c r="D119" s="102"/>
      <c r="E119" s="102"/>
      <c r="F119" s="102"/>
      <c r="G119" s="102"/>
      <c r="H119" s="102"/>
      <c r="I119" s="102"/>
      <c r="J119" s="102"/>
      <c r="K119" s="102"/>
      <c r="L119" s="102"/>
      <c r="M119" s="102"/>
      <c r="N119" s="102"/>
      <c r="O119" s="102"/>
      <c r="P119" s="103"/>
      <c r="Q119" s="103"/>
      <c r="R119" s="103"/>
      <c r="S119" s="103"/>
      <c r="T119" s="100"/>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0"/>
      <c r="AW119" s="104"/>
      <c r="AX119" s="101"/>
      <c r="AY119" s="101"/>
      <c r="AZ119" s="101"/>
      <c r="BA119" s="101"/>
      <c r="BB119" s="105"/>
      <c r="BC119" s="101"/>
      <c r="BD119" s="99"/>
      <c r="BE119" s="99"/>
      <c r="BF119" s="99"/>
      <c r="BG119" s="99"/>
      <c r="BH119" s="99"/>
    </row>
    <row r="120" spans="1:60" ht="18.75" hidden="1" x14ac:dyDescent="0.3">
      <c r="A120" s="101"/>
      <c r="B120" s="107"/>
      <c r="C120" s="102"/>
      <c r="D120" s="102"/>
      <c r="E120" s="102"/>
      <c r="F120" s="102"/>
      <c r="G120" s="102"/>
      <c r="H120" s="102"/>
      <c r="I120" s="102"/>
      <c r="J120" s="102"/>
      <c r="K120" s="102"/>
      <c r="L120" s="102"/>
      <c r="M120" s="102"/>
      <c r="N120" s="102"/>
      <c r="O120" s="102"/>
      <c r="P120" s="103"/>
      <c r="Q120" s="103"/>
      <c r="R120" s="103"/>
      <c r="S120" s="103"/>
      <c r="T120" s="100"/>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0"/>
      <c r="AW120" s="104"/>
      <c r="AX120" s="101"/>
      <c r="AY120" s="101"/>
      <c r="AZ120" s="101"/>
      <c r="BA120" s="101"/>
      <c r="BB120" s="105"/>
      <c r="BC120" s="101"/>
      <c r="BD120" s="99"/>
      <c r="BE120" s="99"/>
      <c r="BF120" s="99"/>
      <c r="BG120" s="99"/>
      <c r="BH120" s="99"/>
    </row>
    <row r="121" spans="1:60" ht="18.75" hidden="1" x14ac:dyDescent="0.3">
      <c r="A121" s="101"/>
      <c r="B121" s="107"/>
      <c r="C121" s="102"/>
      <c r="D121" s="102"/>
      <c r="E121" s="102"/>
      <c r="F121" s="102"/>
      <c r="G121" s="102"/>
      <c r="H121" s="102"/>
      <c r="I121" s="102"/>
      <c r="J121" s="102"/>
      <c r="K121" s="102"/>
      <c r="L121" s="102"/>
      <c r="M121" s="102"/>
      <c r="N121" s="102"/>
      <c r="O121" s="102"/>
      <c r="P121" s="103"/>
      <c r="Q121" s="103"/>
      <c r="R121" s="103"/>
      <c r="S121" s="103"/>
      <c r="T121" s="100"/>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0"/>
      <c r="AW121" s="104"/>
      <c r="AX121" s="101"/>
      <c r="AY121" s="101"/>
      <c r="AZ121" s="101"/>
      <c r="BA121" s="101"/>
      <c r="BB121" s="105"/>
      <c r="BC121" s="101"/>
      <c r="BD121" s="99"/>
      <c r="BE121" s="99"/>
      <c r="BF121" s="99"/>
      <c r="BG121" s="99"/>
      <c r="BH121" s="99"/>
    </row>
    <row r="122" spans="1:60" ht="18.75" hidden="1" x14ac:dyDescent="0.3">
      <c r="A122" s="101"/>
      <c r="B122" s="107"/>
      <c r="C122" s="102"/>
      <c r="D122" s="102"/>
      <c r="E122" s="102"/>
      <c r="F122" s="102"/>
      <c r="G122" s="102"/>
      <c r="H122" s="102"/>
      <c r="I122" s="102"/>
      <c r="J122" s="102"/>
      <c r="K122" s="102"/>
      <c r="L122" s="102"/>
      <c r="M122" s="102"/>
      <c r="N122" s="102"/>
      <c r="O122" s="102"/>
      <c r="P122" s="103"/>
      <c r="Q122" s="103"/>
      <c r="R122" s="103"/>
      <c r="S122" s="103"/>
      <c r="T122" s="100"/>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0"/>
      <c r="AW122" s="104"/>
      <c r="AX122" s="101"/>
      <c r="AY122" s="101"/>
      <c r="AZ122" s="101"/>
      <c r="BA122" s="101"/>
      <c r="BB122" s="105"/>
      <c r="BC122" s="101"/>
      <c r="BD122" s="99"/>
      <c r="BE122" s="99"/>
      <c r="BF122" s="99"/>
      <c r="BG122" s="99"/>
      <c r="BH122" s="99"/>
    </row>
    <row r="123" spans="1:60" ht="18.75" hidden="1" x14ac:dyDescent="0.3">
      <c r="A123" s="101"/>
      <c r="B123" s="107"/>
      <c r="C123" s="102"/>
      <c r="D123" s="102"/>
      <c r="E123" s="102"/>
      <c r="F123" s="102"/>
      <c r="G123" s="102"/>
      <c r="H123" s="102"/>
      <c r="I123" s="102"/>
      <c r="J123" s="102"/>
      <c r="K123" s="102"/>
      <c r="L123" s="102"/>
      <c r="M123" s="102"/>
      <c r="N123" s="102"/>
      <c r="O123" s="102"/>
      <c r="P123" s="103"/>
      <c r="Q123" s="103"/>
      <c r="R123" s="103"/>
      <c r="S123" s="103"/>
      <c r="T123" s="100"/>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0"/>
      <c r="AW123" s="104"/>
      <c r="AX123" s="101"/>
      <c r="AY123" s="101"/>
      <c r="AZ123" s="101"/>
      <c r="BA123" s="101"/>
      <c r="BB123" s="105"/>
      <c r="BC123" s="101"/>
      <c r="BD123" s="99"/>
      <c r="BE123" s="99"/>
      <c r="BF123" s="99"/>
      <c r="BG123" s="99"/>
      <c r="BH123" s="99"/>
    </row>
    <row r="124" spans="1:60" ht="18.75" hidden="1" x14ac:dyDescent="0.3">
      <c r="A124" s="101"/>
      <c r="B124" s="107"/>
      <c r="C124" s="102"/>
      <c r="D124" s="102"/>
      <c r="E124" s="102"/>
      <c r="F124" s="102"/>
      <c r="G124" s="102"/>
      <c r="H124" s="102"/>
      <c r="I124" s="102"/>
      <c r="J124" s="102"/>
      <c r="K124" s="102"/>
      <c r="L124" s="102"/>
      <c r="M124" s="102"/>
      <c r="N124" s="102"/>
      <c r="O124" s="102"/>
      <c r="P124" s="103"/>
      <c r="Q124" s="103"/>
      <c r="R124" s="103"/>
      <c r="S124" s="103"/>
      <c r="T124" s="100"/>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0"/>
      <c r="AW124" s="104"/>
      <c r="AX124" s="101"/>
      <c r="AY124" s="101"/>
      <c r="AZ124" s="101"/>
      <c r="BA124" s="101"/>
      <c r="BB124" s="105"/>
      <c r="BC124" s="101"/>
      <c r="BD124" s="99"/>
      <c r="BE124" s="99"/>
      <c r="BF124" s="99"/>
      <c r="BG124" s="99"/>
      <c r="BH124" s="99"/>
    </row>
    <row r="125" spans="1:60" ht="18.75" hidden="1" x14ac:dyDescent="0.3">
      <c r="A125" s="101"/>
      <c r="B125" s="107"/>
      <c r="C125" s="102"/>
      <c r="D125" s="102"/>
      <c r="E125" s="102"/>
      <c r="F125" s="102"/>
      <c r="G125" s="102"/>
      <c r="H125" s="102"/>
      <c r="I125" s="102"/>
      <c r="J125" s="102"/>
      <c r="K125" s="102"/>
      <c r="L125" s="102"/>
      <c r="M125" s="102"/>
      <c r="N125" s="102"/>
      <c r="O125" s="102"/>
      <c r="P125" s="103"/>
      <c r="Q125" s="103"/>
      <c r="R125" s="103"/>
      <c r="S125" s="103"/>
      <c r="T125" s="100"/>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0"/>
      <c r="AW125" s="104"/>
      <c r="AX125" s="101"/>
      <c r="AY125" s="101"/>
      <c r="AZ125" s="101"/>
      <c r="BA125" s="101"/>
      <c r="BB125" s="105"/>
      <c r="BC125" s="101"/>
      <c r="BD125" s="99"/>
      <c r="BE125" s="99"/>
      <c r="BF125" s="99"/>
      <c r="BG125" s="99"/>
      <c r="BH125" s="99"/>
    </row>
    <row r="126" spans="1:60" ht="18.75" hidden="1" x14ac:dyDescent="0.3">
      <c r="A126" s="101"/>
      <c r="B126" s="107"/>
      <c r="C126" s="102"/>
      <c r="D126" s="102"/>
      <c r="E126" s="102"/>
      <c r="F126" s="102"/>
      <c r="G126" s="102"/>
      <c r="H126" s="102"/>
      <c r="I126" s="102"/>
      <c r="J126" s="102"/>
      <c r="K126" s="102"/>
      <c r="L126" s="102"/>
      <c r="M126" s="102"/>
      <c r="N126" s="102"/>
      <c r="O126" s="102"/>
      <c r="P126" s="103"/>
      <c r="Q126" s="103"/>
      <c r="R126" s="103"/>
      <c r="S126" s="103"/>
      <c r="T126" s="100"/>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0"/>
      <c r="AW126" s="104"/>
      <c r="AX126" s="101"/>
      <c r="AY126" s="101"/>
      <c r="AZ126" s="101"/>
      <c r="BA126" s="101"/>
      <c r="BB126" s="105"/>
      <c r="BC126" s="101"/>
      <c r="BD126" s="99"/>
      <c r="BE126" s="99"/>
      <c r="BF126" s="99"/>
      <c r="BG126" s="99"/>
      <c r="BH126" s="99"/>
    </row>
    <row r="127" spans="1:60" ht="18.75" hidden="1" x14ac:dyDescent="0.3">
      <c r="A127" s="101"/>
      <c r="B127" s="107"/>
      <c r="C127" s="102"/>
      <c r="D127" s="102"/>
      <c r="E127" s="102"/>
      <c r="F127" s="102"/>
      <c r="G127" s="102"/>
      <c r="H127" s="102"/>
      <c r="I127" s="102"/>
      <c r="J127" s="102"/>
      <c r="K127" s="102"/>
      <c r="L127" s="102"/>
      <c r="M127" s="102"/>
      <c r="N127" s="102"/>
      <c r="O127" s="102"/>
      <c r="P127" s="103"/>
      <c r="Q127" s="103"/>
      <c r="R127" s="103"/>
      <c r="S127" s="103"/>
      <c r="T127" s="100"/>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0"/>
      <c r="AW127" s="104"/>
      <c r="AX127" s="101"/>
      <c r="AY127" s="101"/>
      <c r="AZ127" s="101"/>
      <c r="BA127" s="101"/>
      <c r="BB127" s="105"/>
      <c r="BC127" s="101"/>
      <c r="BD127" s="99"/>
      <c r="BE127" s="99"/>
      <c r="BF127" s="99"/>
      <c r="BG127" s="99"/>
      <c r="BH127" s="99"/>
    </row>
    <row r="128" spans="1:60" ht="18.75" hidden="1" x14ac:dyDescent="0.3">
      <c r="A128" s="101"/>
      <c r="B128" s="107"/>
      <c r="C128" s="102"/>
      <c r="D128" s="102"/>
      <c r="E128" s="102"/>
      <c r="F128" s="102"/>
      <c r="G128" s="102"/>
      <c r="H128" s="102"/>
      <c r="I128" s="102"/>
      <c r="J128" s="102"/>
      <c r="K128" s="102"/>
      <c r="L128" s="102"/>
      <c r="M128" s="102"/>
      <c r="N128" s="102"/>
      <c r="O128" s="102"/>
      <c r="P128" s="103"/>
      <c r="Q128" s="103"/>
      <c r="R128" s="103"/>
      <c r="S128" s="103"/>
      <c r="T128" s="100"/>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0"/>
      <c r="AW128" s="104"/>
      <c r="AX128" s="101"/>
      <c r="AY128" s="101"/>
      <c r="AZ128" s="101"/>
      <c r="BA128" s="101"/>
      <c r="BB128" s="105"/>
      <c r="BC128" s="101"/>
      <c r="BD128" s="99"/>
      <c r="BE128" s="99"/>
      <c r="BF128" s="99"/>
      <c r="BG128" s="99"/>
      <c r="BH128" s="99"/>
    </row>
    <row r="129" spans="1:60" ht="18.75" hidden="1" x14ac:dyDescent="0.3">
      <c r="A129" s="101"/>
      <c r="B129" s="107"/>
      <c r="C129" s="102"/>
      <c r="D129" s="102"/>
      <c r="E129" s="102"/>
      <c r="F129" s="102"/>
      <c r="G129" s="102"/>
      <c r="H129" s="102"/>
      <c r="I129" s="102"/>
      <c r="J129" s="102"/>
      <c r="K129" s="102"/>
      <c r="L129" s="102"/>
      <c r="M129" s="102"/>
      <c r="N129" s="102"/>
      <c r="O129" s="102"/>
      <c r="P129" s="103"/>
      <c r="Q129" s="103"/>
      <c r="R129" s="103"/>
      <c r="S129" s="103"/>
      <c r="T129" s="100"/>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0"/>
      <c r="AW129" s="104"/>
      <c r="AX129" s="101"/>
      <c r="AY129" s="101"/>
      <c r="AZ129" s="101"/>
      <c r="BA129" s="101"/>
      <c r="BB129" s="105"/>
      <c r="BC129" s="101"/>
      <c r="BD129" s="99"/>
      <c r="BE129" s="99"/>
      <c r="BF129" s="99"/>
      <c r="BG129" s="99"/>
      <c r="BH129" s="99"/>
    </row>
    <row r="130" spans="1:60" ht="18.75" hidden="1" x14ac:dyDescent="0.3">
      <c r="A130" s="101"/>
      <c r="B130" s="107"/>
      <c r="C130" s="102"/>
      <c r="D130" s="102"/>
      <c r="E130" s="102"/>
      <c r="F130" s="102"/>
      <c r="G130" s="102"/>
      <c r="H130" s="102"/>
      <c r="I130" s="102"/>
      <c r="J130" s="102"/>
      <c r="K130" s="102"/>
      <c r="L130" s="102"/>
      <c r="M130" s="102"/>
      <c r="N130" s="102"/>
      <c r="O130" s="102"/>
      <c r="P130" s="103"/>
      <c r="Q130" s="103"/>
      <c r="R130" s="103"/>
      <c r="S130" s="103"/>
      <c r="T130" s="100"/>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0"/>
      <c r="AW130" s="104"/>
      <c r="AX130" s="101"/>
      <c r="AY130" s="101"/>
      <c r="AZ130" s="101"/>
      <c r="BA130" s="101"/>
      <c r="BB130" s="105"/>
      <c r="BC130" s="101"/>
      <c r="BD130" s="99"/>
      <c r="BE130" s="99"/>
      <c r="BF130" s="99"/>
      <c r="BG130" s="99"/>
      <c r="BH130" s="99"/>
    </row>
    <row r="131" spans="1:60" ht="18.75" hidden="1" x14ac:dyDescent="0.3">
      <c r="A131" s="101"/>
      <c r="B131" s="107"/>
      <c r="C131" s="102"/>
      <c r="D131" s="102"/>
      <c r="E131" s="102"/>
      <c r="F131" s="102"/>
      <c r="G131" s="102"/>
      <c r="H131" s="102"/>
      <c r="I131" s="102"/>
      <c r="J131" s="102"/>
      <c r="K131" s="102"/>
      <c r="L131" s="102"/>
      <c r="M131" s="102"/>
      <c r="N131" s="102"/>
      <c r="O131" s="102"/>
      <c r="P131" s="103"/>
      <c r="Q131" s="103"/>
      <c r="R131" s="103"/>
      <c r="S131" s="103"/>
      <c r="T131" s="100"/>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0"/>
      <c r="AW131" s="104"/>
      <c r="AX131" s="101"/>
      <c r="AY131" s="101"/>
      <c r="AZ131" s="101"/>
      <c r="BA131" s="101"/>
      <c r="BB131" s="105"/>
      <c r="BC131" s="101"/>
      <c r="BD131" s="99"/>
      <c r="BE131" s="99"/>
      <c r="BF131" s="99"/>
      <c r="BG131" s="99"/>
      <c r="BH131" s="99"/>
    </row>
    <row r="132" spans="1:60" ht="18.75" hidden="1" x14ac:dyDescent="0.3">
      <c r="A132" s="101"/>
      <c r="B132" s="107"/>
      <c r="C132" s="102"/>
      <c r="D132" s="102"/>
      <c r="E132" s="102"/>
      <c r="F132" s="102"/>
      <c r="G132" s="102"/>
      <c r="H132" s="102"/>
      <c r="I132" s="102"/>
      <c r="J132" s="102"/>
      <c r="K132" s="102"/>
      <c r="L132" s="102"/>
      <c r="M132" s="102"/>
      <c r="N132" s="102"/>
      <c r="O132" s="102"/>
      <c r="P132" s="103"/>
      <c r="Q132" s="103"/>
      <c r="R132" s="103"/>
      <c r="S132" s="103"/>
      <c r="T132" s="100"/>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0"/>
      <c r="AW132" s="104"/>
      <c r="AX132" s="101"/>
      <c r="AY132" s="101"/>
      <c r="AZ132" s="101"/>
      <c r="BA132" s="101"/>
      <c r="BB132" s="105"/>
      <c r="BC132" s="101"/>
      <c r="BD132" s="99"/>
      <c r="BE132" s="99"/>
      <c r="BF132" s="99"/>
      <c r="BG132" s="99"/>
      <c r="BH132" s="99"/>
    </row>
    <row r="133" spans="1:60" ht="18.75" hidden="1" x14ac:dyDescent="0.3">
      <c r="A133" s="101"/>
      <c r="B133" s="107"/>
      <c r="C133" s="102"/>
      <c r="D133" s="102"/>
      <c r="E133" s="102"/>
      <c r="F133" s="102"/>
      <c r="G133" s="102"/>
      <c r="H133" s="102"/>
      <c r="I133" s="102"/>
      <c r="J133" s="102"/>
      <c r="K133" s="102"/>
      <c r="L133" s="102"/>
      <c r="M133" s="102"/>
      <c r="N133" s="102"/>
      <c r="O133" s="102"/>
      <c r="P133" s="103"/>
      <c r="Q133" s="103"/>
      <c r="R133" s="103"/>
      <c r="S133" s="103"/>
      <c r="T133" s="100"/>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0"/>
      <c r="AW133" s="104"/>
      <c r="AX133" s="101"/>
      <c r="AY133" s="101"/>
      <c r="AZ133" s="101"/>
      <c r="BA133" s="101"/>
      <c r="BB133" s="105"/>
      <c r="BC133" s="101"/>
      <c r="BD133" s="99"/>
      <c r="BE133" s="99"/>
      <c r="BF133" s="99"/>
      <c r="BG133" s="99"/>
      <c r="BH133" s="99"/>
    </row>
    <row r="134" spans="1:60" ht="18.75" hidden="1" x14ac:dyDescent="0.3">
      <c r="A134" s="101"/>
      <c r="B134" s="107"/>
      <c r="C134" s="102"/>
      <c r="D134" s="102"/>
      <c r="E134" s="102"/>
      <c r="F134" s="102"/>
      <c r="G134" s="102"/>
      <c r="H134" s="102"/>
      <c r="I134" s="102"/>
      <c r="J134" s="102"/>
      <c r="K134" s="102"/>
      <c r="L134" s="102"/>
      <c r="M134" s="102"/>
      <c r="N134" s="102"/>
      <c r="O134" s="102"/>
      <c r="P134" s="103"/>
      <c r="Q134" s="103"/>
      <c r="R134" s="103"/>
      <c r="S134" s="103"/>
      <c r="T134" s="100"/>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0"/>
      <c r="AW134" s="104"/>
      <c r="AX134" s="101"/>
      <c r="AY134" s="101"/>
      <c r="AZ134" s="101"/>
      <c r="BA134" s="101"/>
      <c r="BB134" s="105"/>
      <c r="BC134" s="101"/>
      <c r="BD134" s="99"/>
      <c r="BE134" s="99"/>
      <c r="BF134" s="99"/>
      <c r="BG134" s="99"/>
      <c r="BH134" s="99"/>
    </row>
    <row r="135" spans="1:60" ht="18.75" hidden="1" x14ac:dyDescent="0.3">
      <c r="A135" s="101"/>
      <c r="B135" s="107"/>
      <c r="C135" s="102"/>
      <c r="D135" s="102"/>
      <c r="E135" s="102"/>
      <c r="F135" s="102"/>
      <c r="G135" s="102"/>
      <c r="H135" s="102"/>
      <c r="I135" s="102"/>
      <c r="J135" s="102"/>
      <c r="K135" s="102"/>
      <c r="L135" s="102"/>
      <c r="M135" s="102"/>
      <c r="N135" s="102"/>
      <c r="O135" s="102"/>
      <c r="P135" s="103"/>
      <c r="Q135" s="103"/>
      <c r="R135" s="103"/>
      <c r="S135" s="103"/>
      <c r="T135" s="100"/>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0"/>
      <c r="AW135" s="104"/>
      <c r="AX135" s="101"/>
      <c r="AY135" s="101"/>
      <c r="AZ135" s="101"/>
      <c r="BA135" s="101"/>
      <c r="BB135" s="105"/>
      <c r="BC135" s="101"/>
      <c r="BD135" s="99"/>
      <c r="BE135" s="99"/>
      <c r="BF135" s="99"/>
      <c r="BG135" s="99"/>
      <c r="BH135" s="99"/>
    </row>
    <row r="136" spans="1:60" ht="18.75" hidden="1" x14ac:dyDescent="0.3">
      <c r="A136" s="101"/>
      <c r="B136" s="107"/>
      <c r="C136" s="102"/>
      <c r="D136" s="102"/>
      <c r="E136" s="102"/>
      <c r="F136" s="102"/>
      <c r="G136" s="102"/>
      <c r="H136" s="102"/>
      <c r="I136" s="102"/>
      <c r="J136" s="102"/>
      <c r="K136" s="102"/>
      <c r="L136" s="102"/>
      <c r="M136" s="102"/>
      <c r="N136" s="102"/>
      <c r="O136" s="102"/>
      <c r="P136" s="103"/>
      <c r="Q136" s="103"/>
      <c r="R136" s="103"/>
      <c r="S136" s="103"/>
      <c r="T136" s="100"/>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0"/>
      <c r="AW136" s="104"/>
      <c r="AX136" s="101"/>
      <c r="AY136" s="101"/>
      <c r="AZ136" s="101"/>
      <c r="BA136" s="101"/>
      <c r="BB136" s="105"/>
      <c r="BC136" s="101"/>
      <c r="BD136" s="99"/>
      <c r="BE136" s="99"/>
      <c r="BF136" s="99"/>
      <c r="BG136" s="99"/>
      <c r="BH136" s="99"/>
    </row>
    <row r="137" spans="1:60" ht="18.75" hidden="1" x14ac:dyDescent="0.3">
      <c r="A137" s="101"/>
      <c r="B137" s="107"/>
      <c r="C137" s="102"/>
      <c r="D137" s="102"/>
      <c r="E137" s="102"/>
      <c r="F137" s="102"/>
      <c r="G137" s="102"/>
      <c r="H137" s="102"/>
      <c r="I137" s="102"/>
      <c r="J137" s="102"/>
      <c r="K137" s="102"/>
      <c r="L137" s="102"/>
      <c r="M137" s="102"/>
      <c r="N137" s="102"/>
      <c r="O137" s="102"/>
      <c r="P137" s="103"/>
      <c r="Q137" s="103"/>
      <c r="R137" s="103"/>
      <c r="S137" s="103"/>
      <c r="T137" s="100"/>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0"/>
      <c r="AW137" s="104"/>
      <c r="AX137" s="101"/>
      <c r="AY137" s="101"/>
      <c r="AZ137" s="101"/>
      <c r="BA137" s="101"/>
      <c r="BB137" s="105"/>
      <c r="BC137" s="101"/>
      <c r="BD137" s="99"/>
      <c r="BE137" s="99"/>
      <c r="BF137" s="99"/>
      <c r="BG137" s="99"/>
      <c r="BH137" s="99"/>
    </row>
    <row r="138" spans="1:60" ht="18.75" hidden="1" x14ac:dyDescent="0.3">
      <c r="A138" s="101"/>
      <c r="B138" s="107"/>
      <c r="C138" s="102"/>
      <c r="D138" s="102"/>
      <c r="E138" s="102"/>
      <c r="F138" s="102"/>
      <c r="G138" s="102"/>
      <c r="H138" s="102"/>
      <c r="I138" s="102"/>
      <c r="J138" s="102"/>
      <c r="K138" s="102"/>
      <c r="L138" s="102"/>
      <c r="M138" s="102"/>
      <c r="N138" s="102"/>
      <c r="O138" s="102"/>
      <c r="P138" s="103"/>
      <c r="Q138" s="103"/>
      <c r="R138" s="103"/>
      <c r="S138" s="103"/>
      <c r="T138" s="100"/>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0"/>
      <c r="AW138" s="104"/>
      <c r="AX138" s="101"/>
      <c r="AY138" s="101"/>
      <c r="AZ138" s="101"/>
      <c r="BA138" s="101"/>
      <c r="BB138" s="105"/>
      <c r="BC138" s="101"/>
      <c r="BD138" s="99"/>
      <c r="BE138" s="99"/>
      <c r="BF138" s="99"/>
      <c r="BG138" s="99"/>
      <c r="BH138" s="99"/>
    </row>
    <row r="139" spans="1:60" ht="18.75" hidden="1" x14ac:dyDescent="0.3">
      <c r="A139" s="101"/>
      <c r="B139" s="107"/>
      <c r="C139" s="102"/>
      <c r="D139" s="102"/>
      <c r="E139" s="102"/>
      <c r="F139" s="102"/>
      <c r="G139" s="102"/>
      <c r="H139" s="102"/>
      <c r="I139" s="102"/>
      <c r="J139" s="102"/>
      <c r="K139" s="102"/>
      <c r="L139" s="102"/>
      <c r="M139" s="102"/>
      <c r="N139" s="102"/>
      <c r="O139" s="102"/>
      <c r="P139" s="103"/>
      <c r="Q139" s="103"/>
      <c r="R139" s="103"/>
      <c r="S139" s="103"/>
      <c r="T139" s="100"/>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0"/>
      <c r="AW139" s="104"/>
      <c r="AX139" s="101"/>
      <c r="AY139" s="101"/>
      <c r="AZ139" s="101"/>
      <c r="BA139" s="101"/>
      <c r="BB139" s="105"/>
      <c r="BC139" s="101"/>
      <c r="BD139" s="99"/>
      <c r="BE139" s="99"/>
      <c r="BF139" s="99"/>
      <c r="BG139" s="99"/>
      <c r="BH139" s="99"/>
    </row>
    <row r="140" spans="1:60" ht="18.75" hidden="1" x14ac:dyDescent="0.3">
      <c r="A140" s="101"/>
      <c r="B140" s="107"/>
      <c r="C140" s="102"/>
      <c r="D140" s="102"/>
      <c r="E140" s="102"/>
      <c r="F140" s="102"/>
      <c r="G140" s="102"/>
      <c r="H140" s="102"/>
      <c r="I140" s="102"/>
      <c r="J140" s="102"/>
      <c r="K140" s="102"/>
      <c r="L140" s="102"/>
      <c r="M140" s="102"/>
      <c r="N140" s="102"/>
      <c r="O140" s="102"/>
      <c r="P140" s="103"/>
      <c r="Q140" s="103"/>
      <c r="R140" s="103"/>
      <c r="S140" s="103"/>
      <c r="T140" s="100"/>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0"/>
      <c r="AW140" s="104"/>
      <c r="AX140" s="101"/>
      <c r="AY140" s="101"/>
      <c r="AZ140" s="101"/>
      <c r="BA140" s="101"/>
      <c r="BB140" s="105"/>
      <c r="BC140" s="101"/>
      <c r="BD140" s="99"/>
      <c r="BE140" s="99"/>
      <c r="BF140" s="99"/>
      <c r="BG140" s="99"/>
      <c r="BH140" s="99"/>
    </row>
    <row r="141" spans="1:60" ht="18.75" hidden="1" x14ac:dyDescent="0.3">
      <c r="A141" s="101"/>
      <c r="B141" s="107"/>
      <c r="C141" s="102"/>
      <c r="D141" s="102"/>
      <c r="E141" s="102"/>
      <c r="F141" s="102"/>
      <c r="G141" s="102"/>
      <c r="H141" s="102"/>
      <c r="I141" s="102"/>
      <c r="J141" s="102"/>
      <c r="K141" s="102"/>
      <c r="L141" s="102"/>
      <c r="M141" s="102"/>
      <c r="N141" s="102"/>
      <c r="O141" s="102"/>
      <c r="P141" s="103"/>
      <c r="Q141" s="103"/>
      <c r="R141" s="103"/>
      <c r="S141" s="103"/>
      <c r="T141" s="100"/>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0"/>
      <c r="AW141" s="104"/>
      <c r="AX141" s="101"/>
      <c r="AY141" s="101"/>
      <c r="AZ141" s="101"/>
      <c r="BA141" s="101"/>
      <c r="BB141" s="105"/>
      <c r="BC141" s="101"/>
      <c r="BD141" s="99"/>
      <c r="BE141" s="99"/>
      <c r="BF141" s="99"/>
      <c r="BG141" s="99"/>
      <c r="BH141" s="99"/>
    </row>
    <row r="142" spans="1:60" ht="18.75" hidden="1" x14ac:dyDescent="0.3">
      <c r="A142" s="101"/>
      <c r="B142" s="107"/>
      <c r="C142" s="102"/>
      <c r="D142" s="102"/>
      <c r="E142" s="102"/>
      <c r="F142" s="102"/>
      <c r="G142" s="102"/>
      <c r="H142" s="102"/>
      <c r="I142" s="102"/>
      <c r="J142" s="102"/>
      <c r="K142" s="102"/>
      <c r="L142" s="102"/>
      <c r="M142" s="102"/>
      <c r="N142" s="102"/>
      <c r="O142" s="102"/>
      <c r="P142" s="103"/>
      <c r="Q142" s="103"/>
      <c r="R142" s="103"/>
      <c r="S142" s="103"/>
      <c r="T142" s="100"/>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0"/>
      <c r="AW142" s="104"/>
      <c r="AX142" s="101"/>
      <c r="AY142" s="101"/>
      <c r="AZ142" s="101"/>
      <c r="BA142" s="101"/>
      <c r="BB142" s="105"/>
      <c r="BC142" s="101"/>
      <c r="BD142" s="99"/>
      <c r="BE142" s="99"/>
      <c r="BF142" s="99"/>
      <c r="BG142" s="99"/>
      <c r="BH142" s="99"/>
    </row>
    <row r="143" spans="1:60" ht="18.75" hidden="1" x14ac:dyDescent="0.3">
      <c r="A143" s="101"/>
      <c r="B143" s="107"/>
      <c r="C143" s="102"/>
      <c r="D143" s="102"/>
      <c r="E143" s="102"/>
      <c r="F143" s="102"/>
      <c r="G143" s="102"/>
      <c r="H143" s="102"/>
      <c r="I143" s="102"/>
      <c r="J143" s="102"/>
      <c r="K143" s="102"/>
      <c r="L143" s="102"/>
      <c r="M143" s="102"/>
      <c r="N143" s="102"/>
      <c r="O143" s="102"/>
      <c r="P143" s="103"/>
      <c r="Q143" s="103"/>
      <c r="R143" s="103"/>
      <c r="S143" s="103"/>
      <c r="T143" s="100"/>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c r="AS143" s="103"/>
      <c r="AT143" s="103"/>
      <c r="AU143" s="103"/>
      <c r="AV143" s="100"/>
      <c r="AW143" s="104"/>
      <c r="AX143" s="101"/>
      <c r="AY143" s="101"/>
      <c r="AZ143" s="101"/>
      <c r="BA143" s="101"/>
      <c r="BB143" s="105"/>
      <c r="BC143" s="101"/>
      <c r="BD143" s="99"/>
      <c r="BE143" s="99"/>
      <c r="BF143" s="99"/>
      <c r="BG143" s="99"/>
      <c r="BH143" s="99"/>
    </row>
    <row r="144" spans="1:60" ht="18.75" hidden="1" x14ac:dyDescent="0.3">
      <c r="A144" s="101"/>
      <c r="B144" s="107"/>
      <c r="C144" s="102"/>
      <c r="D144" s="102"/>
      <c r="E144" s="102"/>
      <c r="F144" s="102"/>
      <c r="G144" s="102"/>
      <c r="H144" s="102"/>
      <c r="I144" s="102"/>
      <c r="J144" s="102"/>
      <c r="K144" s="102"/>
      <c r="L144" s="102"/>
      <c r="M144" s="102"/>
      <c r="N144" s="102"/>
      <c r="O144" s="102"/>
      <c r="P144" s="103"/>
      <c r="Q144" s="103"/>
      <c r="R144" s="103"/>
      <c r="S144" s="103"/>
      <c r="T144" s="100"/>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0"/>
      <c r="AW144" s="104"/>
      <c r="AX144" s="101"/>
      <c r="AY144" s="101"/>
      <c r="AZ144" s="101"/>
      <c r="BA144" s="101"/>
      <c r="BB144" s="105"/>
      <c r="BC144" s="101"/>
      <c r="BD144" s="99"/>
      <c r="BE144" s="99"/>
      <c r="BF144" s="99"/>
      <c r="BG144" s="99"/>
      <c r="BH144" s="99"/>
    </row>
    <row r="145" spans="1:60" ht="18.75" hidden="1" x14ac:dyDescent="0.3">
      <c r="A145" s="101"/>
      <c r="B145" s="107"/>
      <c r="C145" s="102"/>
      <c r="D145" s="102"/>
      <c r="E145" s="102"/>
      <c r="F145" s="102"/>
      <c r="G145" s="102"/>
      <c r="H145" s="102"/>
      <c r="I145" s="102"/>
      <c r="J145" s="102"/>
      <c r="K145" s="102"/>
      <c r="L145" s="102"/>
      <c r="M145" s="102"/>
      <c r="N145" s="102"/>
      <c r="O145" s="102"/>
      <c r="P145" s="103"/>
      <c r="Q145" s="103"/>
      <c r="R145" s="103"/>
      <c r="S145" s="103"/>
      <c r="T145" s="100"/>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c r="AV145" s="100"/>
      <c r="AW145" s="104"/>
      <c r="AX145" s="101"/>
      <c r="AY145" s="101"/>
      <c r="AZ145" s="101"/>
      <c r="BA145" s="101"/>
      <c r="BB145" s="105"/>
      <c r="BC145" s="101"/>
      <c r="BD145" s="99"/>
      <c r="BE145" s="99"/>
      <c r="BF145" s="99"/>
      <c r="BG145" s="99"/>
      <c r="BH145" s="99"/>
    </row>
    <row r="146" spans="1:60" ht="18.75" hidden="1" x14ac:dyDescent="0.3">
      <c r="A146" s="101"/>
      <c r="B146" s="107"/>
      <c r="C146" s="102"/>
      <c r="D146" s="102"/>
      <c r="E146" s="102"/>
      <c r="F146" s="102"/>
      <c r="G146" s="102"/>
      <c r="H146" s="102"/>
      <c r="I146" s="102"/>
      <c r="J146" s="102"/>
      <c r="K146" s="102"/>
      <c r="L146" s="102"/>
      <c r="M146" s="102"/>
      <c r="N146" s="102"/>
      <c r="O146" s="102"/>
      <c r="P146" s="103"/>
      <c r="Q146" s="103"/>
      <c r="R146" s="103"/>
      <c r="S146" s="103"/>
      <c r="T146" s="100"/>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0"/>
      <c r="AW146" s="104"/>
      <c r="AX146" s="101"/>
      <c r="AY146" s="101"/>
      <c r="AZ146" s="101"/>
      <c r="BA146" s="101"/>
      <c r="BB146" s="105"/>
      <c r="BC146" s="101"/>
      <c r="BD146" s="99"/>
      <c r="BE146" s="99"/>
      <c r="BF146" s="99"/>
      <c r="BG146" s="99"/>
      <c r="BH146" s="99"/>
    </row>
    <row r="147" spans="1:60" ht="18.75" hidden="1" x14ac:dyDescent="0.3">
      <c r="A147" s="101"/>
      <c r="B147" s="107"/>
      <c r="C147" s="102"/>
      <c r="D147" s="102"/>
      <c r="E147" s="102"/>
      <c r="F147" s="102"/>
      <c r="G147" s="102"/>
      <c r="H147" s="102"/>
      <c r="I147" s="102"/>
      <c r="J147" s="102"/>
      <c r="K147" s="102"/>
      <c r="L147" s="102"/>
      <c r="M147" s="102"/>
      <c r="N147" s="102"/>
      <c r="O147" s="102"/>
      <c r="P147" s="103"/>
      <c r="Q147" s="103"/>
      <c r="R147" s="103"/>
      <c r="S147" s="103"/>
      <c r="T147" s="100"/>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0"/>
      <c r="AW147" s="104"/>
      <c r="AX147" s="101"/>
      <c r="AY147" s="101"/>
      <c r="AZ147" s="101"/>
      <c r="BA147" s="101"/>
      <c r="BB147" s="105"/>
      <c r="BC147" s="101"/>
      <c r="BD147" s="99"/>
      <c r="BE147" s="99"/>
      <c r="BF147" s="99"/>
      <c r="BG147" s="99"/>
      <c r="BH147" s="99"/>
    </row>
    <row r="148" spans="1:60" ht="18.75" hidden="1" x14ac:dyDescent="0.3">
      <c r="A148" s="101"/>
      <c r="B148" s="107"/>
      <c r="C148" s="102"/>
      <c r="D148" s="102"/>
      <c r="E148" s="102"/>
      <c r="F148" s="102"/>
      <c r="G148" s="102"/>
      <c r="H148" s="102"/>
      <c r="I148" s="102"/>
      <c r="J148" s="102"/>
      <c r="K148" s="102"/>
      <c r="L148" s="102"/>
      <c r="M148" s="102"/>
      <c r="N148" s="102"/>
      <c r="O148" s="102"/>
      <c r="P148" s="103"/>
      <c r="Q148" s="103"/>
      <c r="R148" s="103"/>
      <c r="S148" s="103"/>
      <c r="T148" s="100"/>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0"/>
      <c r="AW148" s="104"/>
      <c r="AX148" s="101"/>
      <c r="AY148" s="101"/>
      <c r="AZ148" s="101"/>
      <c r="BA148" s="101"/>
      <c r="BB148" s="105"/>
      <c r="BC148" s="101"/>
      <c r="BD148" s="99"/>
      <c r="BE148" s="99"/>
      <c r="BF148" s="99"/>
      <c r="BG148" s="99"/>
      <c r="BH148" s="99"/>
    </row>
    <row r="149" spans="1:60" ht="18.75" hidden="1" x14ac:dyDescent="0.3">
      <c r="A149" s="101"/>
      <c r="B149" s="107"/>
      <c r="C149" s="102"/>
      <c r="D149" s="102"/>
      <c r="E149" s="102"/>
      <c r="F149" s="102"/>
      <c r="G149" s="102"/>
      <c r="H149" s="102"/>
      <c r="I149" s="102"/>
      <c r="J149" s="102"/>
      <c r="K149" s="102"/>
      <c r="L149" s="102"/>
      <c r="M149" s="102"/>
      <c r="N149" s="102"/>
      <c r="O149" s="102"/>
      <c r="P149" s="103"/>
      <c r="Q149" s="103"/>
      <c r="R149" s="103"/>
      <c r="S149" s="103"/>
      <c r="T149" s="100"/>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0"/>
      <c r="AW149" s="104"/>
      <c r="AX149" s="101"/>
      <c r="AY149" s="101"/>
      <c r="AZ149" s="101"/>
      <c r="BA149" s="101"/>
      <c r="BB149" s="105"/>
      <c r="BC149" s="101"/>
      <c r="BD149" s="99"/>
      <c r="BE149" s="99"/>
      <c r="BF149" s="99"/>
      <c r="BG149" s="99"/>
      <c r="BH149" s="99"/>
    </row>
    <row r="150" spans="1:60" ht="18.75" hidden="1" x14ac:dyDescent="0.3">
      <c r="A150" s="101"/>
      <c r="B150" s="107"/>
      <c r="C150" s="102"/>
      <c r="D150" s="102"/>
      <c r="E150" s="102"/>
      <c r="F150" s="102"/>
      <c r="G150" s="102"/>
      <c r="H150" s="102"/>
      <c r="I150" s="102"/>
      <c r="J150" s="102"/>
      <c r="K150" s="102"/>
      <c r="L150" s="102"/>
      <c r="M150" s="102"/>
      <c r="N150" s="102"/>
      <c r="O150" s="102"/>
      <c r="P150" s="103"/>
      <c r="Q150" s="103"/>
      <c r="R150" s="103"/>
      <c r="S150" s="103"/>
      <c r="T150" s="100"/>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0"/>
      <c r="AW150" s="104"/>
      <c r="AX150" s="101"/>
      <c r="AY150" s="101"/>
      <c r="AZ150" s="101"/>
      <c r="BA150" s="101"/>
      <c r="BB150" s="105"/>
      <c r="BC150" s="101"/>
      <c r="BD150" s="99"/>
      <c r="BE150" s="99"/>
      <c r="BF150" s="99"/>
      <c r="BG150" s="99"/>
      <c r="BH150" s="99"/>
    </row>
    <row r="151" spans="1:60" ht="18.75" hidden="1" x14ac:dyDescent="0.3">
      <c r="A151" s="101"/>
      <c r="B151" s="107"/>
      <c r="C151" s="102"/>
      <c r="D151" s="102"/>
      <c r="E151" s="102"/>
      <c r="F151" s="102"/>
      <c r="G151" s="102"/>
      <c r="H151" s="102"/>
      <c r="I151" s="102"/>
      <c r="J151" s="102"/>
      <c r="K151" s="102"/>
      <c r="L151" s="102"/>
      <c r="M151" s="102"/>
      <c r="N151" s="102"/>
      <c r="O151" s="102"/>
      <c r="P151" s="103"/>
      <c r="Q151" s="103"/>
      <c r="R151" s="103"/>
      <c r="S151" s="103"/>
      <c r="T151" s="100"/>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0"/>
      <c r="AW151" s="104"/>
      <c r="AX151" s="101"/>
      <c r="AY151" s="101"/>
      <c r="AZ151" s="101"/>
      <c r="BA151" s="101"/>
      <c r="BB151" s="105"/>
      <c r="BC151" s="101"/>
      <c r="BD151" s="99"/>
      <c r="BE151" s="99"/>
      <c r="BF151" s="99"/>
      <c r="BG151" s="99"/>
      <c r="BH151" s="99"/>
    </row>
    <row r="152" spans="1:60" ht="18.75" hidden="1" x14ac:dyDescent="0.3">
      <c r="A152" s="101"/>
      <c r="B152" s="107"/>
      <c r="C152" s="102"/>
      <c r="D152" s="102"/>
      <c r="E152" s="102"/>
      <c r="F152" s="102"/>
      <c r="G152" s="102"/>
      <c r="H152" s="102"/>
      <c r="I152" s="102"/>
      <c r="J152" s="102"/>
      <c r="K152" s="102"/>
      <c r="L152" s="102"/>
      <c r="M152" s="102"/>
      <c r="N152" s="102"/>
      <c r="O152" s="102"/>
      <c r="P152" s="103"/>
      <c r="Q152" s="103"/>
      <c r="R152" s="103"/>
      <c r="S152" s="103"/>
      <c r="T152" s="100"/>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0"/>
      <c r="AW152" s="104"/>
      <c r="AX152" s="101"/>
      <c r="AY152" s="101"/>
      <c r="AZ152" s="101"/>
      <c r="BA152" s="101"/>
      <c r="BB152" s="105"/>
      <c r="BC152" s="101"/>
      <c r="BD152" s="99"/>
      <c r="BE152" s="99"/>
      <c r="BF152" s="99"/>
      <c r="BG152" s="99"/>
      <c r="BH152" s="99"/>
    </row>
    <row r="153" spans="1:60" ht="18.75" hidden="1" x14ac:dyDescent="0.3">
      <c r="A153" s="101"/>
      <c r="B153" s="107"/>
      <c r="C153" s="102"/>
      <c r="D153" s="102"/>
      <c r="E153" s="102"/>
      <c r="F153" s="102"/>
      <c r="G153" s="102"/>
      <c r="H153" s="102"/>
      <c r="I153" s="102"/>
      <c r="J153" s="102"/>
      <c r="K153" s="102"/>
      <c r="L153" s="102"/>
      <c r="M153" s="102"/>
      <c r="N153" s="102"/>
      <c r="O153" s="102"/>
      <c r="P153" s="103"/>
      <c r="Q153" s="103"/>
      <c r="R153" s="103"/>
      <c r="S153" s="103"/>
      <c r="T153" s="100"/>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0"/>
      <c r="AW153" s="104"/>
      <c r="AX153" s="101"/>
      <c r="AY153" s="101"/>
      <c r="AZ153" s="101"/>
      <c r="BA153" s="101"/>
      <c r="BB153" s="105"/>
      <c r="BC153" s="101"/>
      <c r="BD153" s="99"/>
      <c r="BE153" s="99"/>
      <c r="BF153" s="99"/>
      <c r="BG153" s="99"/>
      <c r="BH153" s="99"/>
    </row>
    <row r="154" spans="1:60" ht="18.75" hidden="1" x14ac:dyDescent="0.3">
      <c r="A154" s="101"/>
      <c r="B154" s="107"/>
      <c r="C154" s="102"/>
      <c r="D154" s="102"/>
      <c r="E154" s="102"/>
      <c r="F154" s="102"/>
      <c r="G154" s="102"/>
      <c r="H154" s="102"/>
      <c r="I154" s="102"/>
      <c r="J154" s="102"/>
      <c r="K154" s="102"/>
      <c r="L154" s="102"/>
      <c r="M154" s="102"/>
      <c r="N154" s="102"/>
      <c r="O154" s="102"/>
      <c r="P154" s="103"/>
      <c r="Q154" s="103"/>
      <c r="R154" s="103"/>
      <c r="S154" s="103"/>
      <c r="T154" s="100"/>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0"/>
      <c r="AW154" s="104"/>
      <c r="AX154" s="101"/>
      <c r="AY154" s="101"/>
      <c r="AZ154" s="101"/>
      <c r="BA154" s="101"/>
      <c r="BB154" s="105"/>
      <c r="BC154" s="101"/>
      <c r="BD154" s="99"/>
      <c r="BE154" s="99"/>
      <c r="BF154" s="99"/>
      <c r="BG154" s="99"/>
      <c r="BH154" s="99"/>
    </row>
    <row r="155" spans="1:60" ht="18.75" hidden="1" x14ac:dyDescent="0.3">
      <c r="A155" s="101"/>
      <c r="B155" s="107"/>
      <c r="C155" s="102"/>
      <c r="D155" s="102"/>
      <c r="E155" s="102"/>
      <c r="F155" s="102"/>
      <c r="G155" s="102"/>
      <c r="H155" s="102"/>
      <c r="I155" s="102"/>
      <c r="J155" s="102"/>
      <c r="K155" s="102"/>
      <c r="L155" s="102"/>
      <c r="M155" s="102"/>
      <c r="N155" s="102"/>
      <c r="O155" s="102"/>
      <c r="P155" s="103"/>
      <c r="Q155" s="103"/>
      <c r="R155" s="103"/>
      <c r="S155" s="103"/>
      <c r="T155" s="100"/>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0"/>
      <c r="AW155" s="104"/>
      <c r="AX155" s="101"/>
      <c r="AY155" s="101"/>
      <c r="AZ155" s="101"/>
      <c r="BA155" s="101"/>
      <c r="BB155" s="105"/>
      <c r="BC155" s="101"/>
      <c r="BD155" s="99"/>
      <c r="BE155" s="99"/>
      <c r="BF155" s="99"/>
      <c r="BG155" s="99"/>
      <c r="BH155" s="99"/>
    </row>
    <row r="156" spans="1:60" ht="18.75" hidden="1" x14ac:dyDescent="0.3">
      <c r="A156" s="101"/>
      <c r="B156" s="107"/>
      <c r="C156" s="102"/>
      <c r="D156" s="102"/>
      <c r="E156" s="102"/>
      <c r="F156" s="102"/>
      <c r="G156" s="102"/>
      <c r="H156" s="102"/>
      <c r="I156" s="102"/>
      <c r="J156" s="102"/>
      <c r="K156" s="102"/>
      <c r="L156" s="102"/>
      <c r="M156" s="102"/>
      <c r="N156" s="102"/>
      <c r="O156" s="102"/>
      <c r="P156" s="103"/>
      <c r="Q156" s="103"/>
      <c r="R156" s="103"/>
      <c r="S156" s="103"/>
      <c r="T156" s="100"/>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0"/>
      <c r="AW156" s="104"/>
      <c r="AX156" s="101"/>
      <c r="AY156" s="101"/>
      <c r="AZ156" s="101"/>
      <c r="BA156" s="101"/>
      <c r="BB156" s="105"/>
      <c r="BC156" s="101"/>
      <c r="BD156" s="99"/>
      <c r="BE156" s="99"/>
      <c r="BF156" s="99"/>
      <c r="BG156" s="99"/>
      <c r="BH156" s="99"/>
    </row>
    <row r="157" spans="1:60" ht="18.75" hidden="1" x14ac:dyDescent="0.3">
      <c r="A157" s="101"/>
      <c r="B157" s="107"/>
      <c r="C157" s="102"/>
      <c r="D157" s="102"/>
      <c r="E157" s="102"/>
      <c r="F157" s="102"/>
      <c r="G157" s="102"/>
      <c r="H157" s="102"/>
      <c r="I157" s="102"/>
      <c r="J157" s="102"/>
      <c r="K157" s="102"/>
      <c r="L157" s="102"/>
      <c r="M157" s="102"/>
      <c r="N157" s="102"/>
      <c r="O157" s="102"/>
      <c r="P157" s="103"/>
      <c r="Q157" s="103"/>
      <c r="R157" s="103"/>
      <c r="S157" s="103"/>
      <c r="T157" s="100"/>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0"/>
      <c r="AW157" s="104"/>
      <c r="AX157" s="101"/>
      <c r="AY157" s="101"/>
      <c r="AZ157" s="101"/>
      <c r="BA157" s="101"/>
      <c r="BB157" s="105"/>
      <c r="BC157" s="101"/>
      <c r="BD157" s="99"/>
      <c r="BE157" s="99"/>
      <c r="BF157" s="99"/>
      <c r="BG157" s="99"/>
      <c r="BH157" s="99"/>
    </row>
    <row r="158" spans="1:60" ht="18.75" hidden="1" x14ac:dyDescent="0.3">
      <c r="A158" s="101"/>
      <c r="B158" s="107"/>
      <c r="C158" s="102"/>
      <c r="D158" s="102"/>
      <c r="E158" s="102"/>
      <c r="F158" s="102"/>
      <c r="G158" s="102"/>
      <c r="H158" s="102"/>
      <c r="I158" s="102"/>
      <c r="J158" s="102"/>
      <c r="K158" s="102"/>
      <c r="L158" s="102"/>
      <c r="M158" s="102"/>
      <c r="N158" s="102"/>
      <c r="O158" s="102"/>
      <c r="P158" s="103"/>
      <c r="Q158" s="103"/>
      <c r="R158" s="103"/>
      <c r="S158" s="103"/>
      <c r="T158" s="100"/>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0"/>
      <c r="AW158" s="104"/>
      <c r="AX158" s="101"/>
      <c r="AY158" s="101"/>
      <c r="AZ158" s="101"/>
      <c r="BA158" s="101"/>
      <c r="BB158" s="105"/>
      <c r="BC158" s="101"/>
      <c r="BD158" s="99"/>
      <c r="BE158" s="99"/>
      <c r="BF158" s="99"/>
      <c r="BG158" s="99"/>
      <c r="BH158" s="99"/>
    </row>
    <row r="159" spans="1:60" ht="18.75" hidden="1" x14ac:dyDescent="0.3">
      <c r="A159" s="101"/>
      <c r="B159" s="107"/>
      <c r="C159" s="102"/>
      <c r="D159" s="102"/>
      <c r="E159" s="102"/>
      <c r="F159" s="102"/>
      <c r="G159" s="102"/>
      <c r="H159" s="102"/>
      <c r="I159" s="102"/>
      <c r="J159" s="102"/>
      <c r="K159" s="102"/>
      <c r="L159" s="102"/>
      <c r="M159" s="102"/>
      <c r="N159" s="102"/>
      <c r="O159" s="102"/>
      <c r="P159" s="103"/>
      <c r="Q159" s="103"/>
      <c r="R159" s="103"/>
      <c r="S159" s="103"/>
      <c r="T159" s="100"/>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0"/>
      <c r="AW159" s="104"/>
      <c r="AX159" s="101"/>
      <c r="AY159" s="101"/>
      <c r="AZ159" s="101"/>
      <c r="BA159" s="101"/>
      <c r="BB159" s="105"/>
      <c r="BC159" s="101"/>
      <c r="BD159" s="99"/>
      <c r="BE159" s="99"/>
      <c r="BF159" s="99"/>
      <c r="BG159" s="99"/>
      <c r="BH159" s="99"/>
    </row>
    <row r="160" spans="1:60" ht="18.75" hidden="1" x14ac:dyDescent="0.3">
      <c r="A160" s="101"/>
      <c r="B160" s="107"/>
      <c r="C160" s="102"/>
      <c r="D160" s="102"/>
      <c r="E160" s="102"/>
      <c r="F160" s="102"/>
      <c r="G160" s="102"/>
      <c r="H160" s="102"/>
      <c r="I160" s="102"/>
      <c r="J160" s="102"/>
      <c r="K160" s="102"/>
      <c r="L160" s="102"/>
      <c r="M160" s="102"/>
      <c r="N160" s="102"/>
      <c r="O160" s="102"/>
      <c r="P160" s="103"/>
      <c r="Q160" s="103"/>
      <c r="R160" s="103"/>
      <c r="S160" s="103"/>
      <c r="T160" s="100"/>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0"/>
      <c r="AW160" s="104"/>
      <c r="AX160" s="101"/>
      <c r="AY160" s="101"/>
      <c r="AZ160" s="101"/>
      <c r="BA160" s="101"/>
      <c r="BB160" s="105"/>
      <c r="BC160" s="101"/>
      <c r="BD160" s="99"/>
      <c r="BE160" s="99"/>
      <c r="BF160" s="99"/>
      <c r="BG160" s="99"/>
      <c r="BH160" s="99"/>
    </row>
    <row r="161" spans="1:60" ht="18.75" hidden="1" x14ac:dyDescent="0.3">
      <c r="A161" s="101"/>
      <c r="B161" s="107"/>
      <c r="C161" s="102"/>
      <c r="D161" s="102"/>
      <c r="E161" s="102"/>
      <c r="F161" s="102"/>
      <c r="G161" s="102"/>
      <c r="H161" s="102"/>
      <c r="I161" s="102"/>
      <c r="J161" s="102"/>
      <c r="K161" s="102"/>
      <c r="L161" s="102"/>
      <c r="M161" s="102"/>
      <c r="N161" s="102"/>
      <c r="O161" s="102"/>
      <c r="P161" s="103"/>
      <c r="Q161" s="103"/>
      <c r="R161" s="103"/>
      <c r="S161" s="103"/>
      <c r="T161" s="100"/>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0"/>
      <c r="AW161" s="104"/>
      <c r="AX161" s="101"/>
      <c r="AY161" s="101"/>
      <c r="AZ161" s="101"/>
      <c r="BA161" s="101"/>
      <c r="BB161" s="105"/>
      <c r="BC161" s="101"/>
      <c r="BD161" s="99"/>
      <c r="BE161" s="99"/>
      <c r="BF161" s="99"/>
      <c r="BG161" s="99"/>
      <c r="BH161" s="99"/>
    </row>
    <row r="162" spans="1:60" ht="18.75" hidden="1" x14ac:dyDescent="0.3">
      <c r="A162" s="101"/>
      <c r="B162" s="107"/>
      <c r="C162" s="102"/>
      <c r="D162" s="102"/>
      <c r="E162" s="102"/>
      <c r="F162" s="102"/>
      <c r="G162" s="102"/>
      <c r="H162" s="102"/>
      <c r="I162" s="102"/>
      <c r="J162" s="102"/>
      <c r="K162" s="102"/>
      <c r="L162" s="102"/>
      <c r="M162" s="102"/>
      <c r="N162" s="102"/>
      <c r="O162" s="102"/>
      <c r="P162" s="103"/>
      <c r="Q162" s="103"/>
      <c r="R162" s="103"/>
      <c r="S162" s="103"/>
      <c r="T162" s="100"/>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0"/>
      <c r="AW162" s="104"/>
      <c r="AX162" s="101"/>
      <c r="AY162" s="101"/>
      <c r="AZ162" s="101"/>
      <c r="BA162" s="101"/>
      <c r="BB162" s="105"/>
      <c r="BC162" s="101"/>
      <c r="BD162" s="99"/>
      <c r="BE162" s="99"/>
      <c r="BF162" s="99"/>
      <c r="BG162" s="99"/>
      <c r="BH162" s="99"/>
    </row>
    <row r="163" spans="1:60" ht="18.75" hidden="1" x14ac:dyDescent="0.3">
      <c r="A163" s="101"/>
      <c r="B163" s="107"/>
      <c r="C163" s="102"/>
      <c r="D163" s="102"/>
      <c r="E163" s="102"/>
      <c r="F163" s="102"/>
      <c r="G163" s="102"/>
      <c r="H163" s="102"/>
      <c r="I163" s="102"/>
      <c r="J163" s="102"/>
      <c r="K163" s="102"/>
      <c r="L163" s="102"/>
      <c r="M163" s="102"/>
      <c r="N163" s="102"/>
      <c r="O163" s="102"/>
      <c r="P163" s="103"/>
      <c r="Q163" s="103"/>
      <c r="R163" s="103"/>
      <c r="S163" s="103"/>
      <c r="T163" s="100"/>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0"/>
      <c r="AW163" s="104"/>
      <c r="AX163" s="101"/>
      <c r="AY163" s="101"/>
      <c r="AZ163" s="101"/>
      <c r="BA163" s="101"/>
      <c r="BB163" s="105"/>
      <c r="BC163" s="101"/>
      <c r="BD163" s="99"/>
      <c r="BE163" s="99"/>
      <c r="BF163" s="99"/>
      <c r="BG163" s="99"/>
      <c r="BH163" s="99"/>
    </row>
    <row r="164" spans="1:60" ht="18.75" hidden="1" x14ac:dyDescent="0.3">
      <c r="A164" s="101"/>
      <c r="B164" s="107"/>
      <c r="C164" s="102"/>
      <c r="D164" s="102"/>
      <c r="E164" s="102"/>
      <c r="F164" s="102"/>
      <c r="G164" s="102"/>
      <c r="H164" s="102"/>
      <c r="I164" s="102"/>
      <c r="J164" s="102"/>
      <c r="K164" s="102"/>
      <c r="L164" s="102"/>
      <c r="M164" s="102"/>
      <c r="N164" s="102"/>
      <c r="O164" s="102"/>
      <c r="P164" s="103"/>
      <c r="Q164" s="103"/>
      <c r="R164" s="103"/>
      <c r="S164" s="103"/>
      <c r="T164" s="100"/>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0"/>
      <c r="AW164" s="104"/>
      <c r="AX164" s="101"/>
      <c r="AY164" s="101"/>
      <c r="AZ164" s="101"/>
      <c r="BA164" s="101"/>
      <c r="BB164" s="105"/>
      <c r="BC164" s="101"/>
      <c r="BD164" s="99"/>
      <c r="BE164" s="99"/>
      <c r="BF164" s="99"/>
      <c r="BG164" s="99"/>
      <c r="BH164" s="99"/>
    </row>
    <row r="165" spans="1:60" ht="18.75" hidden="1" x14ac:dyDescent="0.3">
      <c r="A165" s="101"/>
      <c r="B165" s="107"/>
      <c r="C165" s="102"/>
      <c r="D165" s="102"/>
      <c r="E165" s="102"/>
      <c r="F165" s="102"/>
      <c r="G165" s="102"/>
      <c r="H165" s="102"/>
      <c r="I165" s="102"/>
      <c r="J165" s="102"/>
      <c r="K165" s="102"/>
      <c r="L165" s="102"/>
      <c r="M165" s="102"/>
      <c r="N165" s="102"/>
      <c r="O165" s="102"/>
      <c r="P165" s="103"/>
      <c r="Q165" s="103"/>
      <c r="R165" s="103"/>
      <c r="S165" s="103"/>
      <c r="T165" s="100"/>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0"/>
      <c r="AW165" s="104"/>
      <c r="AX165" s="101"/>
      <c r="AY165" s="101"/>
      <c r="AZ165" s="101"/>
      <c r="BA165" s="101"/>
      <c r="BB165" s="105"/>
      <c r="BC165" s="101"/>
      <c r="BD165" s="99"/>
      <c r="BE165" s="99"/>
      <c r="BF165" s="99"/>
      <c r="BG165" s="99"/>
      <c r="BH165" s="99"/>
    </row>
    <row r="166" spans="1:60" ht="18.75" hidden="1" x14ac:dyDescent="0.3">
      <c r="A166" s="101"/>
      <c r="B166" s="107"/>
      <c r="C166" s="102"/>
      <c r="D166" s="102"/>
      <c r="E166" s="102"/>
      <c r="F166" s="102"/>
      <c r="G166" s="102"/>
      <c r="H166" s="102"/>
      <c r="I166" s="102"/>
      <c r="J166" s="102"/>
      <c r="K166" s="102"/>
      <c r="L166" s="102"/>
      <c r="M166" s="102"/>
      <c r="N166" s="102"/>
      <c r="O166" s="102"/>
      <c r="P166" s="103"/>
      <c r="Q166" s="103"/>
      <c r="R166" s="103"/>
      <c r="S166" s="103"/>
      <c r="T166" s="100"/>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0"/>
      <c r="AW166" s="104"/>
      <c r="AX166" s="101"/>
      <c r="AY166" s="101"/>
      <c r="AZ166" s="101"/>
      <c r="BA166" s="101"/>
      <c r="BB166" s="105"/>
      <c r="BC166" s="101"/>
      <c r="BD166" s="99"/>
      <c r="BE166" s="99"/>
      <c r="BF166" s="99"/>
      <c r="BG166" s="99"/>
      <c r="BH166" s="99"/>
    </row>
    <row r="167" spans="1:60" ht="18.75" hidden="1" x14ac:dyDescent="0.3">
      <c r="A167" s="101"/>
      <c r="B167" s="107"/>
      <c r="C167" s="102"/>
      <c r="D167" s="102"/>
      <c r="E167" s="102"/>
      <c r="F167" s="102"/>
      <c r="G167" s="102"/>
      <c r="H167" s="102"/>
      <c r="I167" s="102"/>
      <c r="J167" s="102"/>
      <c r="K167" s="102"/>
      <c r="L167" s="102"/>
      <c r="M167" s="102"/>
      <c r="N167" s="102"/>
      <c r="O167" s="102"/>
      <c r="P167" s="103"/>
      <c r="Q167" s="103"/>
      <c r="R167" s="103"/>
      <c r="S167" s="103"/>
      <c r="T167" s="100"/>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0"/>
      <c r="AW167" s="104"/>
      <c r="AX167" s="101"/>
      <c r="AY167" s="101"/>
      <c r="AZ167" s="101"/>
      <c r="BA167" s="101"/>
      <c r="BB167" s="105"/>
      <c r="BC167" s="101"/>
      <c r="BD167" s="99"/>
      <c r="BE167" s="99"/>
      <c r="BF167" s="99"/>
      <c r="BG167" s="99"/>
      <c r="BH167" s="99"/>
    </row>
    <row r="168" spans="1:60" ht="18.75" hidden="1" x14ac:dyDescent="0.3">
      <c r="A168" s="101"/>
      <c r="B168" s="107"/>
      <c r="C168" s="102"/>
      <c r="D168" s="102"/>
      <c r="E168" s="102"/>
      <c r="F168" s="102"/>
      <c r="G168" s="102"/>
      <c r="H168" s="102"/>
      <c r="I168" s="102"/>
      <c r="J168" s="102"/>
      <c r="K168" s="102"/>
      <c r="L168" s="102"/>
      <c r="M168" s="102"/>
      <c r="N168" s="102"/>
      <c r="O168" s="102"/>
      <c r="P168" s="103"/>
      <c r="Q168" s="103"/>
      <c r="R168" s="103"/>
      <c r="S168" s="103"/>
      <c r="T168" s="100"/>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0"/>
      <c r="AW168" s="104"/>
      <c r="AX168" s="101"/>
      <c r="AY168" s="101"/>
      <c r="AZ168" s="101"/>
      <c r="BA168" s="101"/>
      <c r="BB168" s="105"/>
      <c r="BC168" s="101"/>
      <c r="BD168" s="99"/>
      <c r="BE168" s="99"/>
      <c r="BF168" s="99"/>
      <c r="BG168" s="99"/>
      <c r="BH168" s="99"/>
    </row>
    <row r="169" spans="1:60" ht="18.75" hidden="1" x14ac:dyDescent="0.3">
      <c r="A169" s="101"/>
      <c r="B169" s="107"/>
      <c r="C169" s="102"/>
      <c r="D169" s="102"/>
      <c r="E169" s="102"/>
      <c r="F169" s="102"/>
      <c r="G169" s="102"/>
      <c r="H169" s="102"/>
      <c r="I169" s="102"/>
      <c r="J169" s="102"/>
      <c r="K169" s="102"/>
      <c r="L169" s="102"/>
      <c r="M169" s="102"/>
      <c r="N169" s="102"/>
      <c r="O169" s="102"/>
      <c r="P169" s="103"/>
      <c r="Q169" s="103"/>
      <c r="R169" s="103"/>
      <c r="S169" s="103"/>
      <c r="T169" s="100"/>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0"/>
      <c r="AW169" s="104"/>
      <c r="AX169" s="101"/>
      <c r="AY169" s="101"/>
      <c r="AZ169" s="101"/>
      <c r="BA169" s="101"/>
      <c r="BB169" s="105"/>
      <c r="BC169" s="101"/>
      <c r="BD169" s="99"/>
      <c r="BE169" s="99"/>
      <c r="BF169" s="99"/>
      <c r="BG169" s="99"/>
      <c r="BH169" s="99"/>
    </row>
    <row r="170" spans="1:60" ht="18.75" hidden="1" x14ac:dyDescent="0.3">
      <c r="A170" s="101"/>
      <c r="B170" s="107"/>
      <c r="C170" s="102"/>
      <c r="D170" s="102"/>
      <c r="E170" s="102"/>
      <c r="F170" s="102"/>
      <c r="G170" s="102"/>
      <c r="H170" s="102"/>
      <c r="I170" s="102"/>
      <c r="J170" s="102"/>
      <c r="K170" s="102"/>
      <c r="L170" s="102"/>
      <c r="M170" s="102"/>
      <c r="N170" s="102"/>
      <c r="O170" s="102"/>
      <c r="P170" s="103"/>
      <c r="Q170" s="103"/>
      <c r="R170" s="103"/>
      <c r="S170" s="103"/>
      <c r="T170" s="100"/>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0"/>
      <c r="AW170" s="104"/>
      <c r="AX170" s="101"/>
      <c r="AY170" s="101"/>
      <c r="AZ170" s="101"/>
      <c r="BA170" s="101"/>
      <c r="BB170" s="105"/>
      <c r="BC170" s="101"/>
      <c r="BD170" s="99"/>
      <c r="BE170" s="99"/>
      <c r="BF170" s="99"/>
      <c r="BG170" s="99"/>
      <c r="BH170" s="99"/>
    </row>
    <row r="171" spans="1:60" ht="18.75" hidden="1" x14ac:dyDescent="0.3">
      <c r="A171" s="101"/>
      <c r="B171" s="107"/>
      <c r="C171" s="102"/>
      <c r="D171" s="102"/>
      <c r="E171" s="102"/>
      <c r="F171" s="102"/>
      <c r="G171" s="102"/>
      <c r="H171" s="102"/>
      <c r="I171" s="102"/>
      <c r="J171" s="102"/>
      <c r="K171" s="102"/>
      <c r="L171" s="102"/>
      <c r="M171" s="102"/>
      <c r="N171" s="102"/>
      <c r="O171" s="102"/>
      <c r="P171" s="103"/>
      <c r="Q171" s="103"/>
      <c r="R171" s="103"/>
      <c r="S171" s="103"/>
      <c r="T171" s="100"/>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0"/>
      <c r="AW171" s="104"/>
      <c r="AX171" s="101"/>
      <c r="AY171" s="101"/>
      <c r="AZ171" s="101"/>
      <c r="BA171" s="101"/>
      <c r="BB171" s="105"/>
      <c r="BC171" s="101"/>
      <c r="BD171" s="99"/>
      <c r="BE171" s="99"/>
      <c r="BF171" s="99"/>
      <c r="BG171" s="99"/>
      <c r="BH171" s="99"/>
    </row>
    <row r="172" spans="1:60" ht="18.75" hidden="1" x14ac:dyDescent="0.3">
      <c r="A172" s="101"/>
      <c r="B172" s="107"/>
      <c r="C172" s="102"/>
      <c r="D172" s="102"/>
      <c r="E172" s="102"/>
      <c r="F172" s="102"/>
      <c r="G172" s="102"/>
      <c r="H172" s="102"/>
      <c r="I172" s="102"/>
      <c r="J172" s="102"/>
      <c r="K172" s="102"/>
      <c r="L172" s="102"/>
      <c r="M172" s="102"/>
      <c r="N172" s="102"/>
      <c r="O172" s="102"/>
      <c r="P172" s="103"/>
      <c r="Q172" s="103"/>
      <c r="R172" s="103"/>
      <c r="S172" s="103"/>
      <c r="T172" s="100"/>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0"/>
      <c r="AW172" s="104"/>
      <c r="AX172" s="101"/>
      <c r="AY172" s="101"/>
      <c r="AZ172" s="101"/>
      <c r="BA172" s="101"/>
      <c r="BB172" s="105"/>
      <c r="BC172" s="101"/>
      <c r="BD172" s="99"/>
      <c r="BE172" s="99"/>
      <c r="BF172" s="99"/>
      <c r="BG172" s="99"/>
      <c r="BH172" s="99"/>
    </row>
    <row r="173" spans="1:60" ht="18.75" hidden="1" x14ac:dyDescent="0.3">
      <c r="A173" s="101"/>
      <c r="B173" s="107"/>
      <c r="C173" s="102"/>
      <c r="D173" s="102"/>
      <c r="E173" s="102"/>
      <c r="F173" s="102"/>
      <c r="G173" s="102"/>
      <c r="H173" s="102"/>
      <c r="I173" s="102"/>
      <c r="J173" s="102"/>
      <c r="K173" s="102"/>
      <c r="L173" s="102"/>
      <c r="M173" s="102"/>
      <c r="N173" s="102"/>
      <c r="O173" s="102"/>
      <c r="P173" s="103"/>
      <c r="Q173" s="103"/>
      <c r="R173" s="103"/>
      <c r="S173" s="103"/>
      <c r="T173" s="100"/>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0"/>
      <c r="AW173" s="104"/>
      <c r="AX173" s="101"/>
      <c r="AY173" s="101"/>
      <c r="AZ173" s="101"/>
      <c r="BA173" s="101"/>
      <c r="BB173" s="105"/>
      <c r="BC173" s="101"/>
      <c r="BD173" s="99"/>
      <c r="BE173" s="99"/>
      <c r="BF173" s="99"/>
      <c r="BG173" s="99"/>
      <c r="BH173" s="99"/>
    </row>
    <row r="174" spans="1:60" ht="18.75" hidden="1" x14ac:dyDescent="0.3">
      <c r="A174" s="101"/>
      <c r="B174" s="107"/>
      <c r="C174" s="102"/>
      <c r="D174" s="102"/>
      <c r="E174" s="102"/>
      <c r="F174" s="102"/>
      <c r="G174" s="102"/>
      <c r="H174" s="102"/>
      <c r="I174" s="102"/>
      <c r="J174" s="102"/>
      <c r="K174" s="102"/>
      <c r="L174" s="102"/>
      <c r="M174" s="102"/>
      <c r="N174" s="102"/>
      <c r="O174" s="102"/>
      <c r="P174" s="103"/>
      <c r="Q174" s="103"/>
      <c r="R174" s="103"/>
      <c r="S174" s="103"/>
      <c r="T174" s="100"/>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0"/>
      <c r="AW174" s="104"/>
      <c r="AX174" s="101"/>
      <c r="AY174" s="101"/>
      <c r="AZ174" s="101"/>
      <c r="BA174" s="101"/>
      <c r="BB174" s="105"/>
      <c r="BC174" s="101"/>
      <c r="BD174" s="99"/>
      <c r="BE174" s="99"/>
      <c r="BF174" s="99"/>
      <c r="BG174" s="99"/>
      <c r="BH174" s="99"/>
    </row>
    <row r="175" spans="1:60" ht="18.75" hidden="1" x14ac:dyDescent="0.3">
      <c r="A175" s="101"/>
      <c r="B175" s="107"/>
      <c r="C175" s="102"/>
      <c r="D175" s="102"/>
      <c r="E175" s="102"/>
      <c r="F175" s="102"/>
      <c r="G175" s="102"/>
      <c r="H175" s="102"/>
      <c r="I175" s="102"/>
      <c r="J175" s="102"/>
      <c r="K175" s="102"/>
      <c r="L175" s="102"/>
      <c r="M175" s="102"/>
      <c r="N175" s="102"/>
      <c r="O175" s="102"/>
      <c r="P175" s="103"/>
      <c r="Q175" s="103"/>
      <c r="R175" s="103"/>
      <c r="S175" s="103"/>
      <c r="T175" s="100"/>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0"/>
      <c r="AW175" s="104"/>
      <c r="AX175" s="101"/>
      <c r="AY175" s="101"/>
      <c r="AZ175" s="101"/>
      <c r="BA175" s="101"/>
      <c r="BB175" s="105"/>
      <c r="BC175" s="101"/>
      <c r="BD175" s="99"/>
      <c r="BE175" s="99"/>
      <c r="BF175" s="99"/>
      <c r="BG175" s="99"/>
      <c r="BH175" s="99"/>
    </row>
    <row r="176" spans="1:60" ht="18.75" hidden="1" x14ac:dyDescent="0.3">
      <c r="A176" s="101"/>
      <c r="B176" s="107"/>
      <c r="C176" s="102"/>
      <c r="D176" s="102"/>
      <c r="E176" s="102"/>
      <c r="F176" s="102"/>
      <c r="G176" s="102"/>
      <c r="H176" s="102"/>
      <c r="I176" s="102"/>
      <c r="J176" s="102"/>
      <c r="K176" s="102"/>
      <c r="L176" s="102"/>
      <c r="M176" s="102"/>
      <c r="N176" s="102"/>
      <c r="O176" s="102"/>
      <c r="P176" s="103"/>
      <c r="Q176" s="103"/>
      <c r="R176" s="103"/>
      <c r="S176" s="103"/>
      <c r="T176" s="100"/>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0"/>
      <c r="AW176" s="104"/>
      <c r="AX176" s="101"/>
      <c r="AY176" s="101"/>
      <c r="AZ176" s="101"/>
      <c r="BA176" s="101"/>
      <c r="BB176" s="105"/>
      <c r="BC176" s="101"/>
      <c r="BD176" s="99"/>
      <c r="BE176" s="99"/>
      <c r="BF176" s="99"/>
      <c r="BG176" s="99"/>
      <c r="BH176" s="99"/>
    </row>
    <row r="177" spans="1:60" ht="18.75" hidden="1" x14ac:dyDescent="0.3">
      <c r="A177" s="101"/>
      <c r="B177" s="107"/>
      <c r="C177" s="102"/>
      <c r="D177" s="102"/>
      <c r="E177" s="102"/>
      <c r="F177" s="102"/>
      <c r="G177" s="102"/>
      <c r="H177" s="102"/>
      <c r="I177" s="102"/>
      <c r="J177" s="102"/>
      <c r="K177" s="102"/>
      <c r="L177" s="102"/>
      <c r="M177" s="102"/>
      <c r="N177" s="102"/>
      <c r="O177" s="102"/>
      <c r="P177" s="103"/>
      <c r="Q177" s="103"/>
      <c r="R177" s="103"/>
      <c r="S177" s="103"/>
      <c r="T177" s="100"/>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0"/>
      <c r="AW177" s="104"/>
      <c r="AX177" s="101"/>
      <c r="AY177" s="101"/>
      <c r="AZ177" s="101"/>
      <c r="BA177" s="101"/>
      <c r="BB177" s="105"/>
      <c r="BC177" s="101"/>
      <c r="BD177" s="99"/>
      <c r="BE177" s="99"/>
      <c r="BF177" s="99"/>
      <c r="BG177" s="99"/>
      <c r="BH177" s="99"/>
    </row>
    <row r="178" spans="1:60" ht="18.75" hidden="1" x14ac:dyDescent="0.3">
      <c r="A178" s="101"/>
      <c r="B178" s="107"/>
      <c r="C178" s="102"/>
      <c r="D178" s="102"/>
      <c r="E178" s="102"/>
      <c r="F178" s="102"/>
      <c r="G178" s="102"/>
      <c r="H178" s="102"/>
      <c r="I178" s="102"/>
      <c r="J178" s="102"/>
      <c r="K178" s="102"/>
      <c r="L178" s="102"/>
      <c r="M178" s="102"/>
      <c r="N178" s="102"/>
      <c r="O178" s="102"/>
      <c r="P178" s="103"/>
      <c r="Q178" s="103"/>
      <c r="R178" s="103"/>
      <c r="S178" s="103"/>
      <c r="T178" s="100"/>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0"/>
      <c r="AW178" s="104"/>
      <c r="AX178" s="101"/>
      <c r="AY178" s="101"/>
      <c r="AZ178" s="101"/>
      <c r="BA178" s="101"/>
      <c r="BB178" s="105"/>
      <c r="BC178" s="101"/>
      <c r="BD178" s="99"/>
      <c r="BE178" s="99"/>
      <c r="BF178" s="99"/>
      <c r="BG178" s="99"/>
      <c r="BH178" s="99"/>
    </row>
    <row r="179" spans="1:60" ht="18.75" hidden="1" x14ac:dyDescent="0.3">
      <c r="A179" s="101"/>
      <c r="B179" s="107"/>
      <c r="C179" s="102"/>
      <c r="D179" s="102"/>
      <c r="E179" s="102"/>
      <c r="F179" s="102"/>
      <c r="G179" s="102"/>
      <c r="H179" s="102"/>
      <c r="I179" s="102"/>
      <c r="J179" s="102"/>
      <c r="K179" s="102"/>
      <c r="L179" s="102"/>
      <c r="M179" s="102"/>
      <c r="N179" s="102"/>
      <c r="O179" s="102"/>
      <c r="P179" s="103"/>
      <c r="Q179" s="103"/>
      <c r="R179" s="103"/>
      <c r="S179" s="103"/>
      <c r="T179" s="100"/>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0"/>
      <c r="AW179" s="104"/>
      <c r="AX179" s="101"/>
      <c r="AY179" s="101"/>
      <c r="AZ179" s="101"/>
      <c r="BA179" s="101"/>
      <c r="BB179" s="105"/>
      <c r="BC179" s="101"/>
      <c r="BD179" s="99"/>
      <c r="BE179" s="99"/>
      <c r="BF179" s="99"/>
      <c r="BG179" s="99"/>
      <c r="BH179" s="99"/>
    </row>
    <row r="180" spans="1:60" ht="18.75" hidden="1" x14ac:dyDescent="0.3">
      <c r="A180" s="101"/>
      <c r="B180" s="107"/>
      <c r="C180" s="102"/>
      <c r="D180" s="102"/>
      <c r="E180" s="102"/>
      <c r="F180" s="102"/>
      <c r="G180" s="102"/>
      <c r="H180" s="102"/>
      <c r="I180" s="102"/>
      <c r="J180" s="102"/>
      <c r="K180" s="102"/>
      <c r="L180" s="102"/>
      <c r="M180" s="102"/>
      <c r="N180" s="102"/>
      <c r="O180" s="102"/>
      <c r="P180" s="103"/>
      <c r="Q180" s="103"/>
      <c r="R180" s="103"/>
      <c r="S180" s="103"/>
      <c r="T180" s="100"/>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0"/>
      <c r="AW180" s="104"/>
      <c r="AX180" s="101"/>
      <c r="AY180" s="101"/>
      <c r="AZ180" s="101"/>
      <c r="BA180" s="101"/>
      <c r="BB180" s="105"/>
      <c r="BC180" s="101"/>
      <c r="BD180" s="99"/>
      <c r="BE180" s="99"/>
      <c r="BF180" s="99"/>
      <c r="BG180" s="99"/>
      <c r="BH180" s="99"/>
    </row>
    <row r="181" spans="1:60" ht="18.75" hidden="1" x14ac:dyDescent="0.3">
      <c r="A181" s="101"/>
      <c r="B181" s="107"/>
      <c r="C181" s="102"/>
      <c r="D181" s="102"/>
      <c r="E181" s="102"/>
      <c r="F181" s="102"/>
      <c r="G181" s="102"/>
      <c r="H181" s="102"/>
      <c r="I181" s="102"/>
      <c r="J181" s="102"/>
      <c r="K181" s="102"/>
      <c r="L181" s="102"/>
      <c r="M181" s="102"/>
      <c r="N181" s="102"/>
      <c r="O181" s="102"/>
      <c r="P181" s="103"/>
      <c r="Q181" s="103"/>
      <c r="R181" s="103"/>
      <c r="S181" s="103"/>
      <c r="T181" s="100"/>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0"/>
      <c r="AW181" s="104"/>
      <c r="AX181" s="101"/>
      <c r="AY181" s="101"/>
      <c r="AZ181" s="101"/>
      <c r="BA181" s="101"/>
      <c r="BB181" s="105"/>
      <c r="BC181" s="101"/>
      <c r="BD181" s="99"/>
      <c r="BE181" s="99"/>
      <c r="BF181" s="99"/>
      <c r="BG181" s="99"/>
      <c r="BH181" s="99"/>
    </row>
    <row r="182" spans="1:60" ht="18.75" hidden="1" x14ac:dyDescent="0.3">
      <c r="A182" s="101"/>
      <c r="B182" s="107"/>
      <c r="C182" s="102"/>
      <c r="D182" s="102"/>
      <c r="E182" s="102"/>
      <c r="F182" s="102"/>
      <c r="G182" s="102"/>
      <c r="H182" s="102"/>
      <c r="I182" s="102"/>
      <c r="J182" s="102"/>
      <c r="K182" s="102"/>
      <c r="L182" s="102"/>
      <c r="M182" s="102"/>
      <c r="N182" s="102"/>
      <c r="O182" s="102"/>
      <c r="P182" s="103"/>
      <c r="Q182" s="103"/>
      <c r="R182" s="103"/>
      <c r="S182" s="103"/>
      <c r="T182" s="100"/>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0"/>
      <c r="AW182" s="104"/>
      <c r="AX182" s="101"/>
      <c r="AY182" s="101"/>
      <c r="AZ182" s="101"/>
      <c r="BA182" s="101"/>
      <c r="BB182" s="105"/>
      <c r="BC182" s="101"/>
      <c r="BD182" s="99"/>
      <c r="BE182" s="99"/>
      <c r="BF182" s="99"/>
      <c r="BG182" s="99"/>
      <c r="BH182" s="99"/>
    </row>
    <row r="183" spans="1:60" ht="18.75" hidden="1" x14ac:dyDescent="0.3">
      <c r="A183" s="101"/>
      <c r="B183" s="107"/>
      <c r="C183" s="102"/>
      <c r="D183" s="102"/>
      <c r="E183" s="102"/>
      <c r="F183" s="102"/>
      <c r="G183" s="102"/>
      <c r="H183" s="102"/>
      <c r="I183" s="102"/>
      <c r="J183" s="102"/>
      <c r="K183" s="102"/>
      <c r="L183" s="102"/>
      <c r="M183" s="102"/>
      <c r="N183" s="102"/>
      <c r="O183" s="102"/>
      <c r="P183" s="103"/>
      <c r="Q183" s="103"/>
      <c r="R183" s="103"/>
      <c r="S183" s="103"/>
      <c r="T183" s="100"/>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0"/>
      <c r="AW183" s="104"/>
      <c r="AX183" s="101"/>
      <c r="AY183" s="101"/>
      <c r="AZ183" s="101"/>
      <c r="BA183" s="101"/>
      <c r="BB183" s="105"/>
      <c r="BC183" s="101"/>
      <c r="BD183" s="99"/>
      <c r="BE183" s="99"/>
      <c r="BF183" s="99"/>
      <c r="BG183" s="99"/>
      <c r="BH183" s="99"/>
    </row>
    <row r="184" spans="1:60" ht="18.75" hidden="1" x14ac:dyDescent="0.3">
      <c r="A184" s="101"/>
      <c r="B184" s="107"/>
      <c r="C184" s="102"/>
      <c r="D184" s="102"/>
      <c r="E184" s="102"/>
      <c r="F184" s="102"/>
      <c r="G184" s="102"/>
      <c r="H184" s="102"/>
      <c r="I184" s="102"/>
      <c r="J184" s="102"/>
      <c r="K184" s="102"/>
      <c r="L184" s="102"/>
      <c r="M184" s="102"/>
      <c r="N184" s="102"/>
      <c r="O184" s="102"/>
      <c r="P184" s="103"/>
      <c r="Q184" s="103"/>
      <c r="R184" s="103"/>
      <c r="S184" s="103"/>
      <c r="T184" s="100"/>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0"/>
      <c r="AW184" s="104"/>
      <c r="AX184" s="101"/>
      <c r="AY184" s="101"/>
      <c r="AZ184" s="101"/>
      <c r="BA184" s="101"/>
      <c r="BB184" s="105"/>
      <c r="BC184" s="101"/>
      <c r="BD184" s="99"/>
      <c r="BE184" s="99"/>
      <c r="BF184" s="99"/>
      <c r="BG184" s="99"/>
      <c r="BH184" s="99"/>
    </row>
    <row r="185" spans="1:60" ht="18.75" hidden="1" x14ac:dyDescent="0.3">
      <c r="A185" s="101"/>
      <c r="B185" s="107"/>
      <c r="C185" s="102"/>
      <c r="D185" s="102"/>
      <c r="E185" s="102"/>
      <c r="F185" s="102"/>
      <c r="G185" s="102"/>
      <c r="H185" s="102"/>
      <c r="I185" s="102"/>
      <c r="J185" s="102"/>
      <c r="K185" s="102"/>
      <c r="L185" s="102"/>
      <c r="M185" s="102"/>
      <c r="N185" s="102"/>
      <c r="O185" s="102"/>
      <c r="P185" s="103"/>
      <c r="Q185" s="103"/>
      <c r="R185" s="103"/>
      <c r="S185" s="103"/>
      <c r="T185" s="100"/>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0"/>
      <c r="AW185" s="104"/>
      <c r="AX185" s="101"/>
      <c r="AY185" s="101"/>
      <c r="AZ185" s="101"/>
      <c r="BA185" s="101"/>
      <c r="BB185" s="105"/>
      <c r="BC185" s="101"/>
      <c r="BD185" s="99"/>
      <c r="BE185" s="99"/>
      <c r="BF185" s="99"/>
      <c r="BG185" s="99"/>
      <c r="BH185" s="99"/>
    </row>
    <row r="186" spans="1:60" ht="18.75" hidden="1" x14ac:dyDescent="0.3">
      <c r="A186" s="101"/>
      <c r="B186" s="107"/>
      <c r="C186" s="102"/>
      <c r="D186" s="102"/>
      <c r="E186" s="102"/>
      <c r="F186" s="102"/>
      <c r="G186" s="102"/>
      <c r="H186" s="102"/>
      <c r="I186" s="102"/>
      <c r="J186" s="102"/>
      <c r="K186" s="102"/>
      <c r="L186" s="102"/>
      <c r="M186" s="102"/>
      <c r="N186" s="102"/>
      <c r="O186" s="102"/>
      <c r="P186" s="103"/>
      <c r="Q186" s="103"/>
      <c r="R186" s="103"/>
      <c r="S186" s="103"/>
      <c r="T186" s="100"/>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0"/>
      <c r="AW186" s="104"/>
      <c r="AX186" s="101"/>
      <c r="AY186" s="101"/>
      <c r="AZ186" s="101"/>
      <c r="BA186" s="101"/>
      <c r="BB186" s="105"/>
      <c r="BC186" s="101"/>
      <c r="BD186" s="99"/>
      <c r="BE186" s="99"/>
      <c r="BF186" s="99"/>
      <c r="BG186" s="99"/>
      <c r="BH186" s="99"/>
    </row>
    <row r="187" spans="1:60" ht="18.75" hidden="1" x14ac:dyDescent="0.3">
      <c r="A187" s="101"/>
      <c r="B187" s="107"/>
      <c r="C187" s="102"/>
      <c r="D187" s="102"/>
      <c r="E187" s="102"/>
      <c r="F187" s="102"/>
      <c r="G187" s="102"/>
      <c r="H187" s="102"/>
      <c r="I187" s="102"/>
      <c r="J187" s="102"/>
      <c r="K187" s="102"/>
      <c r="L187" s="102"/>
      <c r="M187" s="102"/>
      <c r="N187" s="102"/>
      <c r="O187" s="102"/>
      <c r="P187" s="103"/>
      <c r="Q187" s="103"/>
      <c r="R187" s="103"/>
      <c r="S187" s="103"/>
      <c r="T187" s="100"/>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3"/>
      <c r="AR187" s="103"/>
      <c r="AS187" s="103"/>
      <c r="AT187" s="103"/>
      <c r="AU187" s="103"/>
      <c r="AV187" s="100"/>
      <c r="AW187" s="104"/>
      <c r="AX187" s="101"/>
      <c r="AY187" s="101"/>
      <c r="AZ187" s="101"/>
      <c r="BA187" s="101"/>
      <c r="BB187" s="105"/>
      <c r="BC187" s="101"/>
      <c r="BD187" s="99"/>
      <c r="BE187" s="99"/>
      <c r="BF187" s="99"/>
      <c r="BG187" s="99"/>
      <c r="BH187" s="99"/>
    </row>
    <row r="188" spans="1:60" ht="18.75" hidden="1" x14ac:dyDescent="0.3">
      <c r="A188" s="101"/>
      <c r="B188" s="107"/>
      <c r="C188" s="102"/>
      <c r="D188" s="102"/>
      <c r="E188" s="102"/>
      <c r="F188" s="102"/>
      <c r="G188" s="102"/>
      <c r="H188" s="102"/>
      <c r="I188" s="102"/>
      <c r="J188" s="102"/>
      <c r="K188" s="102"/>
      <c r="L188" s="102"/>
      <c r="M188" s="102"/>
      <c r="N188" s="102"/>
      <c r="O188" s="102"/>
      <c r="P188" s="103"/>
      <c r="Q188" s="103"/>
      <c r="R188" s="103"/>
      <c r="S188" s="103"/>
      <c r="T188" s="100"/>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3"/>
      <c r="AR188" s="103"/>
      <c r="AS188" s="103"/>
      <c r="AT188" s="103"/>
      <c r="AU188" s="103"/>
      <c r="AV188" s="100"/>
      <c r="AW188" s="104"/>
      <c r="AX188" s="101"/>
      <c r="AY188" s="101"/>
      <c r="AZ188" s="101"/>
      <c r="BA188" s="101"/>
      <c r="BB188" s="105"/>
      <c r="BC188" s="101"/>
      <c r="BD188" s="99"/>
      <c r="BE188" s="99"/>
      <c r="BF188" s="99"/>
      <c r="BG188" s="99"/>
      <c r="BH188" s="99"/>
    </row>
    <row r="189" spans="1:60" ht="18.75" hidden="1" x14ac:dyDescent="0.3">
      <c r="A189" s="101"/>
      <c r="B189" s="107"/>
      <c r="C189" s="102"/>
      <c r="D189" s="102"/>
      <c r="E189" s="102"/>
      <c r="F189" s="102"/>
      <c r="G189" s="102"/>
      <c r="H189" s="102"/>
      <c r="I189" s="102"/>
      <c r="J189" s="102"/>
      <c r="K189" s="102"/>
      <c r="L189" s="102"/>
      <c r="M189" s="102"/>
      <c r="N189" s="102"/>
      <c r="O189" s="102"/>
      <c r="P189" s="103"/>
      <c r="Q189" s="103"/>
      <c r="R189" s="103"/>
      <c r="S189" s="103"/>
      <c r="T189" s="100"/>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c r="AV189" s="100"/>
      <c r="AW189" s="104"/>
      <c r="AX189" s="101"/>
      <c r="AY189" s="101"/>
      <c r="AZ189" s="101"/>
      <c r="BA189" s="101"/>
      <c r="BB189" s="105"/>
      <c r="BC189" s="101"/>
      <c r="BD189" s="99"/>
      <c r="BE189" s="99"/>
      <c r="BF189" s="99"/>
      <c r="BG189" s="99"/>
      <c r="BH189" s="99"/>
    </row>
    <row r="190" spans="1:60" ht="18.75" hidden="1" x14ac:dyDescent="0.3">
      <c r="A190" s="101"/>
      <c r="B190" s="107"/>
      <c r="C190" s="102"/>
      <c r="D190" s="102"/>
      <c r="E190" s="102"/>
      <c r="F190" s="102"/>
      <c r="G190" s="102"/>
      <c r="H190" s="102"/>
      <c r="I190" s="102"/>
      <c r="J190" s="102"/>
      <c r="K190" s="102"/>
      <c r="L190" s="102"/>
      <c r="M190" s="102"/>
      <c r="N190" s="102"/>
      <c r="O190" s="102"/>
      <c r="P190" s="103"/>
      <c r="Q190" s="103"/>
      <c r="R190" s="103"/>
      <c r="S190" s="103"/>
      <c r="T190" s="100"/>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c r="AV190" s="100"/>
      <c r="AW190" s="104"/>
      <c r="AX190" s="101"/>
      <c r="AY190" s="101"/>
      <c r="AZ190" s="101"/>
      <c r="BA190" s="101"/>
      <c r="BB190" s="105"/>
      <c r="BC190" s="101"/>
      <c r="BD190" s="99"/>
      <c r="BE190" s="99"/>
      <c r="BF190" s="99"/>
      <c r="BG190" s="99"/>
      <c r="BH190" s="99"/>
    </row>
    <row r="191" spans="1:60" ht="18.75" hidden="1" x14ac:dyDescent="0.3">
      <c r="A191" s="101"/>
      <c r="B191" s="107"/>
      <c r="C191" s="102"/>
      <c r="D191" s="102"/>
      <c r="E191" s="102"/>
      <c r="F191" s="102"/>
      <c r="G191" s="102"/>
      <c r="H191" s="102"/>
      <c r="I191" s="102"/>
      <c r="J191" s="102"/>
      <c r="K191" s="102"/>
      <c r="L191" s="102"/>
      <c r="M191" s="102"/>
      <c r="N191" s="102"/>
      <c r="O191" s="102"/>
      <c r="P191" s="103"/>
      <c r="Q191" s="103"/>
      <c r="R191" s="103"/>
      <c r="S191" s="103"/>
      <c r="T191" s="100"/>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c r="AQ191" s="103"/>
      <c r="AR191" s="103"/>
      <c r="AS191" s="103"/>
      <c r="AT191" s="103"/>
      <c r="AU191" s="103"/>
      <c r="AV191" s="100"/>
      <c r="AW191" s="104"/>
      <c r="AX191" s="101"/>
      <c r="AY191" s="101"/>
      <c r="AZ191" s="101"/>
      <c r="BA191" s="101"/>
      <c r="BB191" s="105"/>
      <c r="BC191" s="101"/>
      <c r="BD191" s="99"/>
      <c r="BE191" s="99"/>
      <c r="BF191" s="99"/>
      <c r="BG191" s="99"/>
      <c r="BH191" s="99"/>
    </row>
    <row r="192" spans="1:60" ht="18.75" hidden="1" x14ac:dyDescent="0.3">
      <c r="A192" s="101"/>
      <c r="B192" s="107"/>
      <c r="C192" s="102"/>
      <c r="D192" s="102"/>
      <c r="E192" s="102"/>
      <c r="F192" s="102"/>
      <c r="G192" s="102"/>
      <c r="H192" s="102"/>
      <c r="I192" s="102"/>
      <c r="J192" s="102"/>
      <c r="K192" s="102"/>
      <c r="L192" s="102"/>
      <c r="M192" s="102"/>
      <c r="N192" s="102"/>
      <c r="O192" s="102"/>
      <c r="P192" s="103"/>
      <c r="Q192" s="103"/>
      <c r="R192" s="103"/>
      <c r="S192" s="103"/>
      <c r="T192" s="100"/>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0"/>
      <c r="AW192" s="104"/>
      <c r="AX192" s="101"/>
      <c r="AY192" s="101"/>
      <c r="AZ192" s="101"/>
      <c r="BA192" s="101"/>
      <c r="BB192" s="105"/>
      <c r="BC192" s="101"/>
      <c r="BD192" s="99"/>
      <c r="BE192" s="99"/>
      <c r="BF192" s="99"/>
      <c r="BG192" s="99"/>
      <c r="BH192" s="99"/>
    </row>
    <row r="193" spans="1:60" ht="18.75" hidden="1" x14ac:dyDescent="0.3">
      <c r="A193" s="101"/>
      <c r="B193" s="107"/>
      <c r="C193" s="102"/>
      <c r="D193" s="102"/>
      <c r="E193" s="102"/>
      <c r="F193" s="102"/>
      <c r="G193" s="102"/>
      <c r="H193" s="102"/>
      <c r="I193" s="102"/>
      <c r="J193" s="102"/>
      <c r="K193" s="102"/>
      <c r="L193" s="102"/>
      <c r="M193" s="102"/>
      <c r="N193" s="102"/>
      <c r="O193" s="102"/>
      <c r="P193" s="103"/>
      <c r="Q193" s="103"/>
      <c r="R193" s="103"/>
      <c r="S193" s="103"/>
      <c r="T193" s="100"/>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c r="AV193" s="100"/>
      <c r="AW193" s="104"/>
      <c r="AX193" s="101"/>
      <c r="AY193" s="101"/>
      <c r="AZ193" s="101"/>
      <c r="BA193" s="101"/>
      <c r="BB193" s="105"/>
      <c r="BC193" s="101"/>
      <c r="BD193" s="99"/>
      <c r="BE193" s="99"/>
      <c r="BF193" s="99"/>
      <c r="BG193" s="99"/>
      <c r="BH193" s="99"/>
    </row>
    <row r="194" spans="1:60" ht="18.75" hidden="1" x14ac:dyDescent="0.3">
      <c r="A194" s="101"/>
      <c r="B194" s="107"/>
      <c r="C194" s="102"/>
      <c r="D194" s="102"/>
      <c r="E194" s="102"/>
      <c r="F194" s="102"/>
      <c r="G194" s="102"/>
      <c r="H194" s="102"/>
      <c r="I194" s="102"/>
      <c r="J194" s="102"/>
      <c r="K194" s="102"/>
      <c r="L194" s="102"/>
      <c r="M194" s="102"/>
      <c r="N194" s="102"/>
      <c r="O194" s="102"/>
      <c r="P194" s="103"/>
      <c r="Q194" s="103"/>
      <c r="R194" s="103"/>
      <c r="S194" s="103"/>
      <c r="T194" s="100"/>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c r="AV194" s="100"/>
      <c r="AW194" s="104"/>
      <c r="AX194" s="101"/>
      <c r="AY194" s="101"/>
      <c r="AZ194" s="101"/>
      <c r="BA194" s="101"/>
      <c r="BB194" s="105"/>
      <c r="BC194" s="101"/>
      <c r="BD194" s="99"/>
      <c r="BE194" s="99"/>
      <c r="BF194" s="99"/>
      <c r="BG194" s="99"/>
      <c r="BH194" s="99"/>
    </row>
    <row r="195" spans="1:60" ht="18.75" hidden="1" x14ac:dyDescent="0.3">
      <c r="A195" s="101"/>
      <c r="B195" s="107"/>
      <c r="C195" s="102"/>
      <c r="D195" s="102"/>
      <c r="E195" s="102"/>
      <c r="F195" s="102"/>
      <c r="G195" s="102"/>
      <c r="H195" s="102"/>
      <c r="I195" s="102"/>
      <c r="J195" s="102"/>
      <c r="K195" s="102"/>
      <c r="L195" s="102"/>
      <c r="M195" s="102"/>
      <c r="N195" s="102"/>
      <c r="O195" s="102"/>
      <c r="P195" s="103"/>
      <c r="Q195" s="103"/>
      <c r="R195" s="103"/>
      <c r="S195" s="103"/>
      <c r="T195" s="100"/>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3"/>
      <c r="AR195" s="103"/>
      <c r="AS195" s="103"/>
      <c r="AT195" s="103"/>
      <c r="AU195" s="103"/>
      <c r="AV195" s="100"/>
      <c r="AW195" s="104"/>
      <c r="AX195" s="101"/>
      <c r="AY195" s="101"/>
      <c r="AZ195" s="101"/>
      <c r="BA195" s="101"/>
      <c r="BB195" s="105"/>
      <c r="BC195" s="101"/>
      <c r="BD195" s="99"/>
      <c r="BE195" s="99"/>
      <c r="BF195" s="99"/>
      <c r="BG195" s="99"/>
      <c r="BH195" s="99"/>
    </row>
    <row r="196" spans="1:60" ht="18.75" hidden="1" x14ac:dyDescent="0.3">
      <c r="A196" s="101"/>
      <c r="B196" s="107"/>
      <c r="C196" s="102"/>
      <c r="D196" s="102"/>
      <c r="E196" s="102"/>
      <c r="F196" s="102"/>
      <c r="G196" s="102"/>
      <c r="H196" s="102"/>
      <c r="I196" s="102"/>
      <c r="J196" s="102"/>
      <c r="K196" s="102"/>
      <c r="L196" s="102"/>
      <c r="M196" s="102"/>
      <c r="N196" s="102"/>
      <c r="O196" s="102"/>
      <c r="P196" s="103"/>
      <c r="Q196" s="103"/>
      <c r="R196" s="103"/>
      <c r="S196" s="103"/>
      <c r="T196" s="100"/>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0"/>
      <c r="AW196" s="104"/>
      <c r="AX196" s="101"/>
      <c r="AY196" s="101"/>
      <c r="AZ196" s="101"/>
      <c r="BA196" s="101"/>
      <c r="BB196" s="105"/>
      <c r="BC196" s="101"/>
      <c r="BD196" s="99"/>
      <c r="BE196" s="99"/>
      <c r="BF196" s="99"/>
      <c r="BG196" s="99"/>
      <c r="BH196" s="99"/>
    </row>
    <row r="197" spans="1:60" ht="18.75" hidden="1" x14ac:dyDescent="0.3">
      <c r="A197" s="101"/>
      <c r="B197" s="107"/>
      <c r="C197" s="102"/>
      <c r="D197" s="102"/>
      <c r="E197" s="102"/>
      <c r="F197" s="102"/>
      <c r="G197" s="102"/>
      <c r="H197" s="102"/>
      <c r="I197" s="102"/>
      <c r="J197" s="102"/>
      <c r="K197" s="102"/>
      <c r="L197" s="102"/>
      <c r="M197" s="102"/>
      <c r="N197" s="102"/>
      <c r="O197" s="102"/>
      <c r="P197" s="103"/>
      <c r="Q197" s="103"/>
      <c r="R197" s="103"/>
      <c r="S197" s="103"/>
      <c r="T197" s="100"/>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3"/>
      <c r="AR197" s="103"/>
      <c r="AS197" s="103"/>
      <c r="AT197" s="103"/>
      <c r="AU197" s="103"/>
      <c r="AV197" s="100"/>
      <c r="AW197" s="104"/>
      <c r="AX197" s="101"/>
      <c r="AY197" s="101"/>
      <c r="AZ197" s="101"/>
      <c r="BA197" s="101"/>
      <c r="BB197" s="105"/>
      <c r="BC197" s="101"/>
      <c r="BD197" s="99"/>
      <c r="BE197" s="99"/>
      <c r="BF197" s="99"/>
      <c r="BG197" s="99"/>
      <c r="BH197" s="99"/>
    </row>
    <row r="198" spans="1:60" ht="18.75" hidden="1" x14ac:dyDescent="0.3">
      <c r="A198" s="101"/>
      <c r="B198" s="107"/>
      <c r="C198" s="102"/>
      <c r="D198" s="102"/>
      <c r="E198" s="102"/>
      <c r="F198" s="102"/>
      <c r="G198" s="102"/>
      <c r="H198" s="102"/>
      <c r="I198" s="102"/>
      <c r="J198" s="102"/>
      <c r="K198" s="102"/>
      <c r="L198" s="102"/>
      <c r="M198" s="102"/>
      <c r="N198" s="102"/>
      <c r="O198" s="102"/>
      <c r="P198" s="103"/>
      <c r="Q198" s="103"/>
      <c r="R198" s="103"/>
      <c r="S198" s="103"/>
      <c r="T198" s="100"/>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c r="AV198" s="100"/>
      <c r="AW198" s="104"/>
      <c r="AX198" s="101"/>
      <c r="AY198" s="101"/>
      <c r="AZ198" s="101"/>
      <c r="BA198" s="101"/>
      <c r="BB198" s="105"/>
      <c r="BC198" s="101"/>
      <c r="BD198" s="99"/>
      <c r="BE198" s="99"/>
      <c r="BF198" s="99"/>
      <c r="BG198" s="99"/>
      <c r="BH198" s="99"/>
    </row>
    <row r="199" spans="1:60" ht="18.75" hidden="1" x14ac:dyDescent="0.3">
      <c r="A199" s="101"/>
      <c r="B199" s="107"/>
      <c r="C199" s="102"/>
      <c r="D199" s="102"/>
      <c r="E199" s="102"/>
      <c r="F199" s="102"/>
      <c r="G199" s="102"/>
      <c r="H199" s="102"/>
      <c r="I199" s="102"/>
      <c r="J199" s="102"/>
      <c r="K199" s="102"/>
      <c r="L199" s="102"/>
      <c r="M199" s="102"/>
      <c r="N199" s="102"/>
      <c r="O199" s="102"/>
      <c r="P199" s="103"/>
      <c r="Q199" s="103"/>
      <c r="R199" s="103"/>
      <c r="S199" s="103"/>
      <c r="T199" s="100"/>
      <c r="U199" s="103"/>
      <c r="V199" s="103"/>
      <c r="W199" s="103"/>
      <c r="X199" s="103"/>
      <c r="Y199" s="103"/>
      <c r="Z199" s="103"/>
      <c r="AA199" s="103"/>
      <c r="AB199" s="103"/>
      <c r="AC199" s="103"/>
      <c r="AD199" s="103"/>
      <c r="AE199" s="103"/>
      <c r="AF199" s="103"/>
      <c r="AG199" s="103"/>
      <c r="AH199" s="103"/>
      <c r="AI199" s="103"/>
      <c r="AJ199" s="103"/>
      <c r="AK199" s="103"/>
      <c r="AL199" s="103"/>
      <c r="AM199" s="103"/>
      <c r="AN199" s="103"/>
      <c r="AO199" s="103"/>
      <c r="AP199" s="103"/>
      <c r="AQ199" s="103"/>
      <c r="AR199" s="103"/>
      <c r="AS199" s="103"/>
      <c r="AT199" s="103"/>
      <c r="AU199" s="103"/>
      <c r="AV199" s="100"/>
      <c r="AW199" s="104"/>
      <c r="AX199" s="101"/>
      <c r="AY199" s="101"/>
      <c r="AZ199" s="101"/>
      <c r="BA199" s="101"/>
      <c r="BB199" s="105"/>
      <c r="BC199" s="101"/>
      <c r="BD199" s="99"/>
      <c r="BE199" s="99"/>
      <c r="BF199" s="99"/>
      <c r="BG199" s="99"/>
      <c r="BH199" s="99"/>
    </row>
    <row r="200" spans="1:60" ht="18.75" hidden="1" x14ac:dyDescent="0.3">
      <c r="A200" s="101"/>
      <c r="B200" s="107"/>
      <c r="C200" s="102"/>
      <c r="D200" s="102"/>
      <c r="E200" s="102"/>
      <c r="F200" s="102"/>
      <c r="G200" s="102"/>
      <c r="H200" s="102"/>
      <c r="I200" s="102"/>
      <c r="J200" s="102"/>
      <c r="K200" s="102"/>
      <c r="L200" s="102"/>
      <c r="M200" s="102"/>
      <c r="N200" s="102"/>
      <c r="O200" s="102"/>
      <c r="P200" s="103"/>
      <c r="Q200" s="103"/>
      <c r="R200" s="103"/>
      <c r="S200" s="103"/>
      <c r="T200" s="100"/>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c r="AS200" s="103"/>
      <c r="AT200" s="103"/>
      <c r="AU200" s="103"/>
      <c r="AV200" s="100"/>
      <c r="AW200" s="104"/>
      <c r="AX200" s="101"/>
      <c r="AY200" s="101"/>
      <c r="AZ200" s="101"/>
      <c r="BA200" s="101"/>
      <c r="BB200" s="105"/>
      <c r="BC200" s="101"/>
      <c r="BD200" s="99"/>
      <c r="BE200" s="99"/>
      <c r="BF200" s="99"/>
      <c r="BG200" s="99"/>
      <c r="BH200" s="99"/>
    </row>
    <row r="201" spans="1:60" ht="18.75" hidden="1" x14ac:dyDescent="0.3">
      <c r="A201" s="101"/>
      <c r="B201" s="107"/>
      <c r="C201" s="102"/>
      <c r="D201" s="102"/>
      <c r="E201" s="102"/>
      <c r="F201" s="102"/>
      <c r="G201" s="102"/>
      <c r="H201" s="102"/>
      <c r="I201" s="102"/>
      <c r="J201" s="102"/>
      <c r="K201" s="102"/>
      <c r="L201" s="102"/>
      <c r="M201" s="102"/>
      <c r="N201" s="102"/>
      <c r="O201" s="102"/>
      <c r="P201" s="103"/>
      <c r="Q201" s="103"/>
      <c r="R201" s="103"/>
      <c r="S201" s="103"/>
      <c r="T201" s="100"/>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103"/>
      <c r="AS201" s="103"/>
      <c r="AT201" s="103"/>
      <c r="AU201" s="103"/>
      <c r="AV201" s="100"/>
      <c r="AW201" s="104"/>
      <c r="AX201" s="101"/>
      <c r="AY201" s="101"/>
      <c r="AZ201" s="101"/>
      <c r="BA201" s="101"/>
      <c r="BB201" s="105"/>
      <c r="BC201" s="101"/>
      <c r="BD201" s="99"/>
      <c r="BE201" s="99"/>
      <c r="BF201" s="99"/>
      <c r="BG201" s="99"/>
      <c r="BH201" s="99"/>
    </row>
    <row r="202" spans="1:60" ht="18.75" hidden="1" x14ac:dyDescent="0.3">
      <c r="A202" s="101"/>
      <c r="B202" s="107"/>
      <c r="C202" s="102"/>
      <c r="D202" s="102"/>
      <c r="E202" s="102"/>
      <c r="F202" s="102"/>
      <c r="G202" s="102"/>
      <c r="H202" s="102"/>
      <c r="I202" s="102"/>
      <c r="J202" s="102"/>
      <c r="K202" s="102"/>
      <c r="L202" s="102"/>
      <c r="M202" s="102"/>
      <c r="N202" s="102"/>
      <c r="O202" s="102"/>
      <c r="P202" s="103"/>
      <c r="Q202" s="103"/>
      <c r="R202" s="103"/>
      <c r="S202" s="103"/>
      <c r="T202" s="100"/>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103"/>
      <c r="AQ202" s="103"/>
      <c r="AR202" s="103"/>
      <c r="AS202" s="103"/>
      <c r="AT202" s="103"/>
      <c r="AU202" s="103"/>
      <c r="AV202" s="100"/>
      <c r="AW202" s="104"/>
      <c r="AX202" s="101"/>
      <c r="AY202" s="101"/>
      <c r="AZ202" s="101"/>
      <c r="BA202" s="101"/>
      <c r="BB202" s="105"/>
      <c r="BC202" s="101"/>
      <c r="BD202" s="99"/>
      <c r="BE202" s="99"/>
      <c r="BF202" s="99"/>
      <c r="BG202" s="99"/>
      <c r="BH202" s="99"/>
    </row>
    <row r="203" spans="1:60" ht="18.75" hidden="1" x14ac:dyDescent="0.3">
      <c r="A203" s="101"/>
      <c r="B203" s="107"/>
      <c r="C203" s="102"/>
      <c r="D203" s="102"/>
      <c r="E203" s="102"/>
      <c r="F203" s="102"/>
      <c r="G203" s="102"/>
      <c r="H203" s="102"/>
      <c r="I203" s="102"/>
      <c r="J203" s="102"/>
      <c r="K203" s="102"/>
      <c r="L203" s="102"/>
      <c r="M203" s="102"/>
      <c r="N203" s="102"/>
      <c r="O203" s="102"/>
      <c r="P203" s="103"/>
      <c r="Q203" s="103"/>
      <c r="R203" s="103"/>
      <c r="S203" s="103"/>
      <c r="T203" s="100"/>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c r="AQ203" s="103"/>
      <c r="AR203" s="103"/>
      <c r="AS203" s="103"/>
      <c r="AT203" s="103"/>
      <c r="AU203" s="103"/>
      <c r="AV203" s="100"/>
      <c r="AW203" s="104"/>
      <c r="AX203" s="101"/>
      <c r="AY203" s="101"/>
      <c r="AZ203" s="101"/>
      <c r="BA203" s="101"/>
      <c r="BB203" s="105"/>
      <c r="BC203" s="101"/>
      <c r="BD203" s="99"/>
      <c r="BE203" s="99"/>
      <c r="BF203" s="99"/>
      <c r="BG203" s="99"/>
      <c r="BH203" s="99"/>
    </row>
    <row r="204" spans="1:60" ht="18.75" hidden="1" x14ac:dyDescent="0.3">
      <c r="A204" s="101"/>
      <c r="B204" s="107"/>
      <c r="C204" s="102"/>
      <c r="D204" s="102"/>
      <c r="E204" s="102"/>
      <c r="F204" s="102"/>
      <c r="G204" s="102"/>
      <c r="H204" s="102"/>
      <c r="I204" s="102"/>
      <c r="J204" s="102"/>
      <c r="K204" s="102"/>
      <c r="L204" s="102"/>
      <c r="M204" s="102"/>
      <c r="N204" s="102"/>
      <c r="O204" s="102"/>
      <c r="P204" s="103"/>
      <c r="Q204" s="103"/>
      <c r="R204" s="103"/>
      <c r="S204" s="103"/>
      <c r="T204" s="100"/>
      <c r="U204" s="103"/>
      <c r="V204" s="103"/>
      <c r="W204" s="103"/>
      <c r="X204" s="103"/>
      <c r="Y204" s="103"/>
      <c r="Z204" s="103"/>
      <c r="AA204" s="103"/>
      <c r="AB204" s="103"/>
      <c r="AC204" s="103"/>
      <c r="AD204" s="103"/>
      <c r="AE204" s="103"/>
      <c r="AF204" s="103"/>
      <c r="AG204" s="103"/>
      <c r="AH204" s="103"/>
      <c r="AI204" s="103"/>
      <c r="AJ204" s="103"/>
      <c r="AK204" s="103"/>
      <c r="AL204" s="103"/>
      <c r="AM204" s="103"/>
      <c r="AN204" s="103"/>
      <c r="AO204" s="103"/>
      <c r="AP204" s="103"/>
      <c r="AQ204" s="103"/>
      <c r="AR204" s="103"/>
      <c r="AS204" s="103"/>
      <c r="AT204" s="103"/>
      <c r="AU204" s="103"/>
      <c r="AV204" s="100"/>
      <c r="AW204" s="104"/>
      <c r="AX204" s="101"/>
      <c r="AY204" s="101"/>
      <c r="AZ204" s="101"/>
      <c r="BA204" s="101"/>
      <c r="BB204" s="105"/>
      <c r="BC204" s="101"/>
      <c r="BD204" s="99"/>
      <c r="BE204" s="99"/>
      <c r="BF204" s="99"/>
      <c r="BG204" s="99"/>
      <c r="BH204" s="99"/>
    </row>
    <row r="205" spans="1:60" ht="18.75" hidden="1" x14ac:dyDescent="0.3">
      <c r="A205" s="101"/>
      <c r="B205" s="107"/>
      <c r="C205" s="102"/>
      <c r="D205" s="102"/>
      <c r="E205" s="102"/>
      <c r="F205" s="102"/>
      <c r="G205" s="102"/>
      <c r="H205" s="102"/>
      <c r="I205" s="102"/>
      <c r="J205" s="102"/>
      <c r="K205" s="102"/>
      <c r="L205" s="102"/>
      <c r="M205" s="102"/>
      <c r="N205" s="102"/>
      <c r="O205" s="102"/>
      <c r="P205" s="103"/>
      <c r="Q205" s="103"/>
      <c r="R205" s="103"/>
      <c r="S205" s="103"/>
      <c r="T205" s="100"/>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c r="AT205" s="103"/>
      <c r="AU205" s="103"/>
      <c r="AV205" s="100"/>
      <c r="AW205" s="104"/>
      <c r="AX205" s="101"/>
      <c r="AY205" s="101"/>
      <c r="AZ205" s="101"/>
      <c r="BA205" s="101"/>
      <c r="BB205" s="105"/>
      <c r="BC205" s="101"/>
      <c r="BD205" s="99"/>
      <c r="BE205" s="99"/>
      <c r="BF205" s="99"/>
      <c r="BG205" s="99"/>
      <c r="BH205" s="99"/>
    </row>
    <row r="206" spans="1:60" ht="18.75" hidden="1" x14ac:dyDescent="0.3">
      <c r="A206" s="101"/>
      <c r="B206" s="107"/>
      <c r="C206" s="102"/>
      <c r="D206" s="102"/>
      <c r="E206" s="102"/>
      <c r="F206" s="102"/>
      <c r="G206" s="102"/>
      <c r="H206" s="102"/>
      <c r="I206" s="102"/>
      <c r="J206" s="102"/>
      <c r="K206" s="102"/>
      <c r="L206" s="102"/>
      <c r="M206" s="102"/>
      <c r="N206" s="102"/>
      <c r="O206" s="102"/>
      <c r="P206" s="103"/>
      <c r="Q206" s="103"/>
      <c r="R206" s="103"/>
      <c r="S206" s="103"/>
      <c r="T206" s="100"/>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103"/>
      <c r="AV206" s="100"/>
      <c r="AW206" s="104"/>
      <c r="AX206" s="101"/>
      <c r="AY206" s="101"/>
      <c r="AZ206" s="101"/>
      <c r="BA206" s="101"/>
      <c r="BB206" s="105"/>
      <c r="BC206" s="101"/>
      <c r="BD206" s="99"/>
      <c r="BE206" s="99"/>
      <c r="BF206" s="99"/>
      <c r="BG206" s="99"/>
      <c r="BH206" s="99"/>
    </row>
    <row r="207" spans="1:60" ht="18.75" hidden="1" x14ac:dyDescent="0.3">
      <c r="A207" s="101"/>
      <c r="B207" s="107"/>
      <c r="C207" s="102"/>
      <c r="D207" s="102"/>
      <c r="E207" s="102"/>
      <c r="F207" s="102"/>
      <c r="G207" s="102"/>
      <c r="H207" s="102"/>
      <c r="I207" s="102"/>
      <c r="J207" s="102"/>
      <c r="K207" s="102"/>
      <c r="L207" s="102"/>
      <c r="M207" s="102"/>
      <c r="N207" s="102"/>
      <c r="O207" s="102"/>
      <c r="P207" s="103"/>
      <c r="Q207" s="103"/>
      <c r="R207" s="103"/>
      <c r="S207" s="103"/>
      <c r="T207" s="100"/>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103"/>
      <c r="AV207" s="100"/>
      <c r="AW207" s="104"/>
      <c r="AX207" s="101"/>
      <c r="AY207" s="101"/>
      <c r="AZ207" s="101"/>
      <c r="BA207" s="101"/>
      <c r="BB207" s="105"/>
      <c r="BC207" s="101"/>
      <c r="BD207" s="99"/>
      <c r="BE207" s="99"/>
      <c r="BF207" s="99"/>
      <c r="BG207" s="99"/>
      <c r="BH207" s="99"/>
    </row>
    <row r="208" spans="1:60" ht="18.75" hidden="1" x14ac:dyDescent="0.3">
      <c r="A208" s="101"/>
      <c r="B208" s="107"/>
      <c r="C208" s="102"/>
      <c r="D208" s="102"/>
      <c r="E208" s="102"/>
      <c r="F208" s="102"/>
      <c r="G208" s="102"/>
      <c r="H208" s="102"/>
      <c r="I208" s="102"/>
      <c r="J208" s="102"/>
      <c r="K208" s="102"/>
      <c r="L208" s="102"/>
      <c r="M208" s="102"/>
      <c r="N208" s="102"/>
      <c r="O208" s="102"/>
      <c r="P208" s="103"/>
      <c r="Q208" s="103"/>
      <c r="R208" s="103"/>
      <c r="S208" s="103"/>
      <c r="T208" s="100"/>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c r="AS208" s="103"/>
      <c r="AT208" s="103"/>
      <c r="AU208" s="103"/>
      <c r="AV208" s="100"/>
      <c r="AW208" s="104"/>
      <c r="AX208" s="101"/>
      <c r="AY208" s="101"/>
      <c r="AZ208" s="101"/>
      <c r="BA208" s="101"/>
      <c r="BB208" s="105"/>
      <c r="BC208" s="101"/>
      <c r="BD208" s="99"/>
      <c r="BE208" s="99"/>
      <c r="BF208" s="99"/>
      <c r="BG208" s="99"/>
      <c r="BH208" s="99"/>
    </row>
    <row r="209" spans="1:60" ht="18.75" hidden="1" x14ac:dyDescent="0.3">
      <c r="A209" s="101"/>
      <c r="B209" s="107"/>
      <c r="C209" s="102"/>
      <c r="D209" s="102"/>
      <c r="E209" s="102"/>
      <c r="F209" s="102"/>
      <c r="G209" s="102"/>
      <c r="H209" s="102"/>
      <c r="I209" s="102"/>
      <c r="J209" s="102"/>
      <c r="K209" s="102"/>
      <c r="L209" s="102"/>
      <c r="M209" s="102"/>
      <c r="N209" s="102"/>
      <c r="O209" s="102"/>
      <c r="P209" s="103"/>
      <c r="Q209" s="103"/>
      <c r="R209" s="103"/>
      <c r="S209" s="103"/>
      <c r="T209" s="100"/>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c r="AQ209" s="103"/>
      <c r="AR209" s="103"/>
      <c r="AS209" s="103"/>
      <c r="AT209" s="103"/>
      <c r="AU209" s="103"/>
      <c r="AV209" s="100"/>
      <c r="AW209" s="104"/>
      <c r="AX209" s="101"/>
      <c r="AY209" s="101"/>
      <c r="AZ209" s="101"/>
      <c r="BA209" s="101"/>
      <c r="BB209" s="105"/>
      <c r="BC209" s="101"/>
      <c r="BD209" s="99"/>
      <c r="BE209" s="99"/>
      <c r="BF209" s="99"/>
      <c r="BG209" s="99"/>
      <c r="BH209" s="99"/>
    </row>
    <row r="210" spans="1:60" ht="18.75" hidden="1" x14ac:dyDescent="0.3">
      <c r="A210" s="101"/>
      <c r="B210" s="107"/>
      <c r="C210" s="102"/>
      <c r="D210" s="102"/>
      <c r="E210" s="102"/>
      <c r="F210" s="102"/>
      <c r="G210" s="102"/>
      <c r="H210" s="102"/>
      <c r="I210" s="102"/>
      <c r="J210" s="102"/>
      <c r="K210" s="102"/>
      <c r="L210" s="102"/>
      <c r="M210" s="102"/>
      <c r="N210" s="102"/>
      <c r="O210" s="102"/>
      <c r="P210" s="103"/>
      <c r="Q210" s="103"/>
      <c r="R210" s="103"/>
      <c r="S210" s="103"/>
      <c r="T210" s="100"/>
      <c r="U210" s="103"/>
      <c r="V210" s="103"/>
      <c r="W210" s="103"/>
      <c r="X210" s="103"/>
      <c r="Y210" s="103"/>
      <c r="Z210" s="103"/>
      <c r="AA210" s="103"/>
      <c r="AB210" s="103"/>
      <c r="AC210" s="103"/>
      <c r="AD210" s="103"/>
      <c r="AE210" s="103"/>
      <c r="AF210" s="103"/>
      <c r="AG210" s="103"/>
      <c r="AH210" s="103"/>
      <c r="AI210" s="103"/>
      <c r="AJ210" s="103"/>
      <c r="AK210" s="103"/>
      <c r="AL210" s="103"/>
      <c r="AM210" s="103"/>
      <c r="AN210" s="103"/>
      <c r="AO210" s="103"/>
      <c r="AP210" s="103"/>
      <c r="AQ210" s="103"/>
      <c r="AR210" s="103"/>
      <c r="AS210" s="103"/>
      <c r="AT210" s="103"/>
      <c r="AU210" s="103"/>
      <c r="AV210" s="100"/>
      <c r="AW210" s="104"/>
      <c r="AX210" s="101"/>
      <c r="AY210" s="101"/>
      <c r="AZ210" s="101"/>
      <c r="BA210" s="101"/>
      <c r="BB210" s="105"/>
      <c r="BC210" s="101"/>
      <c r="BD210" s="99"/>
      <c r="BE210" s="99"/>
      <c r="BF210" s="99"/>
      <c r="BG210" s="99"/>
      <c r="BH210" s="99"/>
    </row>
    <row r="211" spans="1:60" ht="18.75" hidden="1" x14ac:dyDescent="0.3">
      <c r="A211" s="101"/>
      <c r="B211" s="107"/>
      <c r="C211" s="102"/>
      <c r="D211" s="102"/>
      <c r="E211" s="102"/>
      <c r="F211" s="102"/>
      <c r="G211" s="102"/>
      <c r="H211" s="102"/>
      <c r="I211" s="102"/>
      <c r="J211" s="102"/>
      <c r="K211" s="102"/>
      <c r="L211" s="102"/>
      <c r="M211" s="102"/>
      <c r="N211" s="102"/>
      <c r="O211" s="102"/>
      <c r="P211" s="103"/>
      <c r="Q211" s="103"/>
      <c r="R211" s="103"/>
      <c r="S211" s="103"/>
      <c r="T211" s="100"/>
      <c r="U211" s="103"/>
      <c r="V211" s="103"/>
      <c r="W211" s="103"/>
      <c r="X211" s="103"/>
      <c r="Y211" s="103"/>
      <c r="Z211" s="103"/>
      <c r="AA211" s="103"/>
      <c r="AB211" s="103"/>
      <c r="AC211" s="103"/>
      <c r="AD211" s="103"/>
      <c r="AE211" s="103"/>
      <c r="AF211" s="103"/>
      <c r="AG211" s="103"/>
      <c r="AH211" s="103"/>
      <c r="AI211" s="103"/>
      <c r="AJ211" s="103"/>
      <c r="AK211" s="103"/>
      <c r="AL211" s="103"/>
      <c r="AM211" s="103"/>
      <c r="AN211" s="103"/>
      <c r="AO211" s="103"/>
      <c r="AP211" s="103"/>
      <c r="AQ211" s="103"/>
      <c r="AR211" s="103"/>
      <c r="AS211" s="103"/>
      <c r="AT211" s="103"/>
      <c r="AU211" s="103"/>
      <c r="AV211" s="100"/>
      <c r="AW211" s="104"/>
      <c r="AX211" s="101"/>
      <c r="AY211" s="101"/>
      <c r="AZ211" s="101"/>
      <c r="BA211" s="101"/>
      <c r="BB211" s="105"/>
      <c r="BC211" s="101"/>
      <c r="BD211" s="99"/>
      <c r="BE211" s="99"/>
      <c r="BF211" s="99"/>
      <c r="BG211" s="99"/>
      <c r="BH211" s="99"/>
    </row>
    <row r="212" spans="1:60" ht="18.75" hidden="1" x14ac:dyDescent="0.3">
      <c r="A212" s="101"/>
      <c r="B212" s="107"/>
      <c r="C212" s="102"/>
      <c r="D212" s="102"/>
      <c r="E212" s="102"/>
      <c r="F212" s="102"/>
      <c r="G212" s="102"/>
      <c r="H212" s="102"/>
      <c r="I212" s="102"/>
      <c r="J212" s="102"/>
      <c r="K212" s="102"/>
      <c r="L212" s="102"/>
      <c r="M212" s="102"/>
      <c r="N212" s="102"/>
      <c r="O212" s="102"/>
      <c r="P212" s="103"/>
      <c r="Q212" s="103"/>
      <c r="R212" s="103"/>
      <c r="S212" s="103"/>
      <c r="T212" s="100"/>
      <c r="U212" s="103"/>
      <c r="V212" s="103"/>
      <c r="W212" s="103"/>
      <c r="X212" s="103"/>
      <c r="Y212" s="103"/>
      <c r="Z212" s="103"/>
      <c r="AA212" s="103"/>
      <c r="AB212" s="103"/>
      <c r="AC212" s="103"/>
      <c r="AD212" s="103"/>
      <c r="AE212" s="103"/>
      <c r="AF212" s="103"/>
      <c r="AG212" s="103"/>
      <c r="AH212" s="103"/>
      <c r="AI212" s="103"/>
      <c r="AJ212" s="103"/>
      <c r="AK212" s="103"/>
      <c r="AL212" s="103"/>
      <c r="AM212" s="103"/>
      <c r="AN212" s="103"/>
      <c r="AO212" s="103"/>
      <c r="AP212" s="103"/>
      <c r="AQ212" s="103"/>
      <c r="AR212" s="103"/>
      <c r="AS212" s="103"/>
      <c r="AT212" s="103"/>
      <c r="AU212" s="103"/>
      <c r="AV212" s="100"/>
      <c r="AW212" s="104"/>
      <c r="AX212" s="101"/>
      <c r="AY212" s="101"/>
      <c r="AZ212" s="101"/>
      <c r="BA212" s="101"/>
      <c r="BB212" s="105"/>
      <c r="BC212" s="101"/>
      <c r="BD212" s="99"/>
      <c r="BE212" s="99"/>
      <c r="BF212" s="99"/>
      <c r="BG212" s="99"/>
      <c r="BH212" s="99"/>
    </row>
    <row r="213" spans="1:60" ht="18.75" hidden="1" x14ac:dyDescent="0.3">
      <c r="A213" s="101"/>
      <c r="B213" s="107"/>
      <c r="C213" s="102"/>
      <c r="D213" s="102"/>
      <c r="E213" s="102"/>
      <c r="F213" s="102"/>
      <c r="G213" s="102"/>
      <c r="H213" s="102"/>
      <c r="I213" s="102"/>
      <c r="J213" s="102"/>
      <c r="K213" s="102"/>
      <c r="L213" s="102"/>
      <c r="M213" s="102"/>
      <c r="N213" s="102"/>
      <c r="O213" s="102"/>
      <c r="P213" s="103"/>
      <c r="Q213" s="103"/>
      <c r="R213" s="103"/>
      <c r="S213" s="103"/>
      <c r="T213" s="100"/>
      <c r="U213" s="103"/>
      <c r="V213" s="103"/>
      <c r="W213" s="103"/>
      <c r="X213" s="103"/>
      <c r="Y213" s="103"/>
      <c r="Z213" s="103"/>
      <c r="AA213" s="103"/>
      <c r="AB213" s="103"/>
      <c r="AC213" s="103"/>
      <c r="AD213" s="103"/>
      <c r="AE213" s="103"/>
      <c r="AF213" s="103"/>
      <c r="AG213" s="103"/>
      <c r="AH213" s="103"/>
      <c r="AI213" s="103"/>
      <c r="AJ213" s="103"/>
      <c r="AK213" s="103"/>
      <c r="AL213" s="103"/>
      <c r="AM213" s="103"/>
      <c r="AN213" s="103"/>
      <c r="AO213" s="103"/>
      <c r="AP213" s="103"/>
      <c r="AQ213" s="103"/>
      <c r="AR213" s="103"/>
      <c r="AS213" s="103"/>
      <c r="AT213" s="103"/>
      <c r="AU213" s="103"/>
      <c r="AV213" s="100"/>
      <c r="AW213" s="104"/>
      <c r="AX213" s="101"/>
      <c r="AY213" s="101"/>
      <c r="AZ213" s="101"/>
      <c r="BA213" s="101"/>
      <c r="BB213" s="105"/>
      <c r="BC213" s="101"/>
      <c r="BD213" s="99"/>
      <c r="BE213" s="99"/>
      <c r="BF213" s="99"/>
      <c r="BG213" s="99"/>
      <c r="BH213" s="99"/>
    </row>
    <row r="214" spans="1:60" ht="18.75" hidden="1" x14ac:dyDescent="0.3">
      <c r="A214" s="101"/>
      <c r="B214" s="107"/>
      <c r="C214" s="102"/>
      <c r="D214" s="102"/>
      <c r="E214" s="102"/>
      <c r="F214" s="102"/>
      <c r="G214" s="102"/>
      <c r="H214" s="102"/>
      <c r="I214" s="102"/>
      <c r="J214" s="102"/>
      <c r="K214" s="102"/>
      <c r="L214" s="102"/>
      <c r="M214" s="102"/>
      <c r="N214" s="102"/>
      <c r="O214" s="102"/>
      <c r="P214" s="103"/>
      <c r="Q214" s="103"/>
      <c r="R214" s="103"/>
      <c r="S214" s="103"/>
      <c r="T214" s="100"/>
      <c r="U214" s="103"/>
      <c r="V214" s="103"/>
      <c r="W214" s="103"/>
      <c r="X214" s="103"/>
      <c r="Y214" s="103"/>
      <c r="Z214" s="103"/>
      <c r="AA214" s="103"/>
      <c r="AB214" s="103"/>
      <c r="AC214" s="103"/>
      <c r="AD214" s="103"/>
      <c r="AE214" s="103"/>
      <c r="AF214" s="103"/>
      <c r="AG214" s="103"/>
      <c r="AH214" s="103"/>
      <c r="AI214" s="103"/>
      <c r="AJ214" s="103"/>
      <c r="AK214" s="103"/>
      <c r="AL214" s="103"/>
      <c r="AM214" s="103"/>
      <c r="AN214" s="103"/>
      <c r="AO214" s="103"/>
      <c r="AP214" s="103"/>
      <c r="AQ214" s="103"/>
      <c r="AR214" s="103"/>
      <c r="AS214" s="103"/>
      <c r="AT214" s="103"/>
      <c r="AU214" s="103"/>
      <c r="AV214" s="100"/>
      <c r="AW214" s="104"/>
      <c r="AX214" s="101"/>
      <c r="AY214" s="101"/>
      <c r="AZ214" s="101"/>
      <c r="BA214" s="101"/>
      <c r="BB214" s="105"/>
      <c r="BC214" s="101"/>
      <c r="BD214" s="99"/>
      <c r="BE214" s="99"/>
      <c r="BF214" s="99"/>
      <c r="BG214" s="99"/>
      <c r="BH214" s="99"/>
    </row>
    <row r="215" spans="1:60" ht="18.75" hidden="1" x14ac:dyDescent="0.3">
      <c r="A215" s="101"/>
      <c r="B215" s="107"/>
      <c r="C215" s="102"/>
      <c r="D215" s="102"/>
      <c r="E215" s="102"/>
      <c r="F215" s="102"/>
      <c r="G215" s="102"/>
      <c r="H215" s="102"/>
      <c r="I215" s="102"/>
      <c r="J215" s="102"/>
      <c r="K215" s="102"/>
      <c r="L215" s="102"/>
      <c r="M215" s="102"/>
      <c r="N215" s="102"/>
      <c r="O215" s="102"/>
      <c r="P215" s="103"/>
      <c r="Q215" s="103"/>
      <c r="R215" s="103"/>
      <c r="S215" s="103"/>
      <c r="T215" s="100"/>
      <c r="U215" s="103"/>
      <c r="V215" s="103"/>
      <c r="W215" s="103"/>
      <c r="X215" s="103"/>
      <c r="Y215" s="103"/>
      <c r="Z215" s="103"/>
      <c r="AA215" s="103"/>
      <c r="AB215" s="103"/>
      <c r="AC215" s="103"/>
      <c r="AD215" s="103"/>
      <c r="AE215" s="103"/>
      <c r="AF215" s="103"/>
      <c r="AG215" s="103"/>
      <c r="AH215" s="103"/>
      <c r="AI215" s="103"/>
      <c r="AJ215" s="103"/>
      <c r="AK215" s="103"/>
      <c r="AL215" s="103"/>
      <c r="AM215" s="103"/>
      <c r="AN215" s="103"/>
      <c r="AO215" s="103"/>
      <c r="AP215" s="103"/>
      <c r="AQ215" s="103"/>
      <c r="AR215" s="103"/>
      <c r="AS215" s="103"/>
      <c r="AT215" s="103"/>
      <c r="AU215" s="103"/>
      <c r="AV215" s="100"/>
      <c r="AW215" s="104"/>
      <c r="AX215" s="101"/>
      <c r="AY215" s="101"/>
      <c r="AZ215" s="101"/>
      <c r="BA215" s="101"/>
      <c r="BB215" s="105"/>
      <c r="BC215" s="101"/>
      <c r="BD215" s="99"/>
      <c r="BE215" s="99"/>
      <c r="BF215" s="99"/>
      <c r="BG215" s="99"/>
      <c r="BH215" s="99"/>
    </row>
    <row r="216" spans="1:60" ht="18.75" hidden="1" x14ac:dyDescent="0.3">
      <c r="A216" s="101"/>
      <c r="B216" s="107"/>
      <c r="C216" s="102"/>
      <c r="D216" s="102"/>
      <c r="E216" s="102"/>
      <c r="F216" s="102"/>
      <c r="G216" s="102"/>
      <c r="H216" s="102"/>
      <c r="I216" s="102"/>
      <c r="J216" s="102"/>
      <c r="K216" s="102"/>
      <c r="L216" s="102"/>
      <c r="M216" s="102"/>
      <c r="N216" s="102"/>
      <c r="O216" s="102"/>
      <c r="P216" s="103"/>
      <c r="Q216" s="103"/>
      <c r="R216" s="103"/>
      <c r="S216" s="103"/>
      <c r="T216" s="100"/>
      <c r="U216" s="103"/>
      <c r="V216" s="103"/>
      <c r="W216" s="103"/>
      <c r="X216" s="103"/>
      <c r="Y216" s="103"/>
      <c r="Z216" s="103"/>
      <c r="AA216" s="103"/>
      <c r="AB216" s="103"/>
      <c r="AC216" s="103"/>
      <c r="AD216" s="103"/>
      <c r="AE216" s="103"/>
      <c r="AF216" s="103"/>
      <c r="AG216" s="103"/>
      <c r="AH216" s="103"/>
      <c r="AI216" s="103"/>
      <c r="AJ216" s="103"/>
      <c r="AK216" s="103"/>
      <c r="AL216" s="103"/>
      <c r="AM216" s="103"/>
      <c r="AN216" s="103"/>
      <c r="AO216" s="103"/>
      <c r="AP216" s="103"/>
      <c r="AQ216" s="103"/>
      <c r="AR216" s="103"/>
      <c r="AS216" s="103"/>
      <c r="AT216" s="103"/>
      <c r="AU216" s="103"/>
      <c r="AV216" s="100"/>
      <c r="AW216" s="104"/>
      <c r="AX216" s="101"/>
      <c r="AY216" s="101"/>
      <c r="AZ216" s="101"/>
      <c r="BA216" s="101"/>
      <c r="BB216" s="105"/>
      <c r="BC216" s="101"/>
      <c r="BD216" s="99"/>
      <c r="BE216" s="99"/>
      <c r="BF216" s="99"/>
      <c r="BG216" s="99"/>
      <c r="BH216" s="99"/>
    </row>
    <row r="217" spans="1:60" ht="18.75" hidden="1" x14ac:dyDescent="0.3">
      <c r="A217" s="101"/>
      <c r="B217" s="107"/>
      <c r="C217" s="102"/>
      <c r="D217" s="102"/>
      <c r="E217" s="102"/>
      <c r="F217" s="102"/>
      <c r="G217" s="102"/>
      <c r="H217" s="102"/>
      <c r="I217" s="102"/>
      <c r="J217" s="102"/>
      <c r="K217" s="102"/>
      <c r="L217" s="102"/>
      <c r="M217" s="102"/>
      <c r="N217" s="102"/>
      <c r="O217" s="102"/>
      <c r="P217" s="103"/>
      <c r="Q217" s="103"/>
      <c r="R217" s="103"/>
      <c r="S217" s="103"/>
      <c r="T217" s="100"/>
      <c r="U217" s="103"/>
      <c r="V217" s="103"/>
      <c r="W217" s="103"/>
      <c r="X217" s="103"/>
      <c r="Y217" s="103"/>
      <c r="Z217" s="103"/>
      <c r="AA217" s="103"/>
      <c r="AB217" s="103"/>
      <c r="AC217" s="103"/>
      <c r="AD217" s="103"/>
      <c r="AE217" s="103"/>
      <c r="AF217" s="103"/>
      <c r="AG217" s="103"/>
      <c r="AH217" s="103"/>
      <c r="AI217" s="103"/>
      <c r="AJ217" s="103"/>
      <c r="AK217" s="103"/>
      <c r="AL217" s="103"/>
      <c r="AM217" s="103"/>
      <c r="AN217" s="103"/>
      <c r="AO217" s="103"/>
      <c r="AP217" s="103"/>
      <c r="AQ217" s="103"/>
      <c r="AR217" s="103"/>
      <c r="AS217" s="103"/>
      <c r="AT217" s="103"/>
      <c r="AU217" s="103"/>
      <c r="AV217" s="100"/>
      <c r="AW217" s="104"/>
      <c r="AX217" s="101"/>
      <c r="AY217" s="101"/>
      <c r="AZ217" s="101"/>
      <c r="BA217" s="101"/>
      <c r="BB217" s="105"/>
      <c r="BC217" s="101"/>
      <c r="BD217" s="99"/>
      <c r="BE217" s="99"/>
      <c r="BF217" s="99"/>
      <c r="BG217" s="99"/>
      <c r="BH217" s="99"/>
    </row>
    <row r="218" spans="1:60" ht="18.75" hidden="1" x14ac:dyDescent="0.3">
      <c r="A218" s="101"/>
      <c r="B218" s="107"/>
      <c r="C218" s="102"/>
      <c r="D218" s="102"/>
      <c r="E218" s="102"/>
      <c r="F218" s="102"/>
      <c r="G218" s="102"/>
      <c r="H218" s="102"/>
      <c r="I218" s="102"/>
      <c r="J218" s="102"/>
      <c r="K218" s="102"/>
      <c r="L218" s="102"/>
      <c r="M218" s="102"/>
      <c r="N218" s="102"/>
      <c r="O218" s="102"/>
      <c r="P218" s="103"/>
      <c r="Q218" s="103"/>
      <c r="R218" s="103"/>
      <c r="S218" s="103"/>
      <c r="T218" s="100"/>
      <c r="U218" s="103"/>
      <c r="V218" s="103"/>
      <c r="W218" s="103"/>
      <c r="X218" s="103"/>
      <c r="Y218" s="103"/>
      <c r="Z218" s="103"/>
      <c r="AA218" s="103"/>
      <c r="AB218" s="103"/>
      <c r="AC218" s="103"/>
      <c r="AD218" s="103"/>
      <c r="AE218" s="103"/>
      <c r="AF218" s="103"/>
      <c r="AG218" s="103"/>
      <c r="AH218" s="103"/>
      <c r="AI218" s="103"/>
      <c r="AJ218" s="103"/>
      <c r="AK218" s="103"/>
      <c r="AL218" s="103"/>
      <c r="AM218" s="103"/>
      <c r="AN218" s="103"/>
      <c r="AO218" s="103"/>
      <c r="AP218" s="103"/>
      <c r="AQ218" s="103"/>
      <c r="AR218" s="103"/>
      <c r="AS218" s="103"/>
      <c r="AT218" s="103"/>
      <c r="AU218" s="103"/>
      <c r="AV218" s="100"/>
      <c r="AW218" s="104"/>
      <c r="AX218" s="101"/>
      <c r="AY218" s="101"/>
      <c r="AZ218" s="101"/>
      <c r="BA218" s="101"/>
      <c r="BB218" s="105"/>
      <c r="BC218" s="101"/>
      <c r="BD218" s="99"/>
      <c r="BE218" s="99"/>
      <c r="BF218" s="99"/>
      <c r="BG218" s="99"/>
      <c r="BH218" s="99"/>
    </row>
    <row r="219" spans="1:60" ht="18.75" hidden="1" x14ac:dyDescent="0.3">
      <c r="A219" s="101"/>
      <c r="B219" s="107"/>
      <c r="C219" s="102"/>
      <c r="D219" s="102"/>
      <c r="E219" s="102"/>
      <c r="F219" s="102"/>
      <c r="G219" s="102"/>
      <c r="H219" s="102"/>
      <c r="I219" s="102"/>
      <c r="J219" s="102"/>
      <c r="K219" s="102"/>
      <c r="L219" s="102"/>
      <c r="M219" s="102"/>
      <c r="N219" s="102"/>
      <c r="O219" s="102"/>
      <c r="P219" s="103"/>
      <c r="Q219" s="103"/>
      <c r="R219" s="103"/>
      <c r="S219" s="103"/>
      <c r="T219" s="100"/>
      <c r="U219" s="103"/>
      <c r="V219" s="103"/>
      <c r="W219" s="103"/>
      <c r="X219" s="103"/>
      <c r="Y219" s="103"/>
      <c r="Z219" s="103"/>
      <c r="AA219" s="103"/>
      <c r="AB219" s="103"/>
      <c r="AC219" s="103"/>
      <c r="AD219" s="103"/>
      <c r="AE219" s="103"/>
      <c r="AF219" s="103"/>
      <c r="AG219" s="103"/>
      <c r="AH219" s="103"/>
      <c r="AI219" s="103"/>
      <c r="AJ219" s="103"/>
      <c r="AK219" s="103"/>
      <c r="AL219" s="103"/>
      <c r="AM219" s="103"/>
      <c r="AN219" s="103"/>
      <c r="AO219" s="103"/>
      <c r="AP219" s="103"/>
      <c r="AQ219" s="103"/>
      <c r="AR219" s="103"/>
      <c r="AS219" s="103"/>
      <c r="AT219" s="103"/>
      <c r="AU219" s="103"/>
      <c r="AV219" s="100"/>
      <c r="AW219" s="104"/>
      <c r="AX219" s="101"/>
      <c r="AY219" s="101"/>
      <c r="AZ219" s="101"/>
      <c r="BA219" s="101"/>
      <c r="BB219" s="105"/>
      <c r="BC219" s="101"/>
      <c r="BD219" s="99"/>
      <c r="BE219" s="99"/>
      <c r="BF219" s="99"/>
      <c r="BG219" s="99"/>
      <c r="BH219" s="99"/>
    </row>
    <row r="220" spans="1:60" ht="18.75" hidden="1" x14ac:dyDescent="0.3">
      <c r="A220" s="101"/>
      <c r="B220" s="107"/>
      <c r="C220" s="102"/>
      <c r="D220" s="102"/>
      <c r="E220" s="102"/>
      <c r="F220" s="102"/>
      <c r="G220" s="102"/>
      <c r="H220" s="102"/>
      <c r="I220" s="102"/>
      <c r="J220" s="102"/>
      <c r="K220" s="102"/>
      <c r="L220" s="102"/>
      <c r="M220" s="102"/>
      <c r="N220" s="102"/>
      <c r="O220" s="102"/>
      <c r="P220" s="103"/>
      <c r="Q220" s="103"/>
      <c r="R220" s="103"/>
      <c r="S220" s="103"/>
      <c r="T220" s="100"/>
      <c r="U220" s="103"/>
      <c r="V220" s="103"/>
      <c r="W220" s="103"/>
      <c r="X220" s="103"/>
      <c r="Y220" s="103"/>
      <c r="Z220" s="103"/>
      <c r="AA220" s="103"/>
      <c r="AB220" s="103"/>
      <c r="AC220" s="103"/>
      <c r="AD220" s="103"/>
      <c r="AE220" s="103"/>
      <c r="AF220" s="103"/>
      <c r="AG220" s="103"/>
      <c r="AH220" s="103"/>
      <c r="AI220" s="103"/>
      <c r="AJ220" s="103"/>
      <c r="AK220" s="103"/>
      <c r="AL220" s="103"/>
      <c r="AM220" s="103"/>
      <c r="AN220" s="103"/>
      <c r="AO220" s="103"/>
      <c r="AP220" s="103"/>
      <c r="AQ220" s="103"/>
      <c r="AR220" s="103"/>
      <c r="AS220" s="103"/>
      <c r="AT220" s="103"/>
      <c r="AU220" s="103"/>
      <c r="AV220" s="100"/>
      <c r="AW220" s="104"/>
      <c r="AX220" s="101"/>
      <c r="AY220" s="101"/>
      <c r="AZ220" s="101"/>
      <c r="BA220" s="101"/>
      <c r="BB220" s="105"/>
      <c r="BC220" s="101"/>
      <c r="BD220" s="99"/>
      <c r="BE220" s="99"/>
      <c r="BF220" s="99"/>
      <c r="BG220" s="99"/>
      <c r="BH220" s="99"/>
    </row>
    <row r="221" spans="1:60" ht="18.75" hidden="1" x14ac:dyDescent="0.3">
      <c r="A221" s="101"/>
      <c r="B221" s="107"/>
      <c r="C221" s="102"/>
      <c r="D221" s="102"/>
      <c r="E221" s="102"/>
      <c r="F221" s="102"/>
      <c r="G221" s="102"/>
      <c r="H221" s="102"/>
      <c r="I221" s="102"/>
      <c r="J221" s="102"/>
      <c r="K221" s="102"/>
      <c r="L221" s="102"/>
      <c r="M221" s="102"/>
      <c r="N221" s="102"/>
      <c r="O221" s="102"/>
      <c r="P221" s="103"/>
      <c r="Q221" s="103"/>
      <c r="R221" s="103"/>
      <c r="S221" s="103"/>
      <c r="T221" s="100"/>
      <c r="U221" s="103"/>
      <c r="V221" s="103"/>
      <c r="W221" s="103"/>
      <c r="X221" s="103"/>
      <c r="Y221" s="103"/>
      <c r="Z221" s="103"/>
      <c r="AA221" s="103"/>
      <c r="AB221" s="103"/>
      <c r="AC221" s="103"/>
      <c r="AD221" s="103"/>
      <c r="AE221" s="103"/>
      <c r="AF221" s="103"/>
      <c r="AG221" s="103"/>
      <c r="AH221" s="103"/>
      <c r="AI221" s="103"/>
      <c r="AJ221" s="103"/>
      <c r="AK221" s="103"/>
      <c r="AL221" s="103"/>
      <c r="AM221" s="103"/>
      <c r="AN221" s="103"/>
      <c r="AO221" s="103"/>
      <c r="AP221" s="103"/>
      <c r="AQ221" s="103"/>
      <c r="AR221" s="103"/>
      <c r="AS221" s="103"/>
      <c r="AT221" s="103"/>
      <c r="AU221" s="103"/>
      <c r="AV221" s="100"/>
      <c r="AW221" s="104"/>
      <c r="AX221" s="101"/>
      <c r="AY221" s="101"/>
      <c r="AZ221" s="101"/>
      <c r="BA221" s="101"/>
      <c r="BB221" s="105"/>
      <c r="BC221" s="101"/>
      <c r="BD221" s="99"/>
      <c r="BE221" s="99"/>
      <c r="BF221" s="99"/>
      <c r="BG221" s="99"/>
      <c r="BH221" s="99"/>
    </row>
    <row r="222" spans="1:60" ht="18.75" hidden="1" x14ac:dyDescent="0.3">
      <c r="A222" s="101"/>
      <c r="B222" s="107"/>
      <c r="C222" s="102"/>
      <c r="D222" s="102"/>
      <c r="E222" s="102"/>
      <c r="F222" s="102"/>
      <c r="G222" s="102"/>
      <c r="H222" s="102"/>
      <c r="I222" s="102"/>
      <c r="J222" s="102"/>
      <c r="K222" s="102"/>
      <c r="L222" s="102"/>
      <c r="M222" s="102"/>
      <c r="N222" s="102"/>
      <c r="O222" s="102"/>
      <c r="P222" s="103"/>
      <c r="Q222" s="103"/>
      <c r="R222" s="103"/>
      <c r="S222" s="103"/>
      <c r="T222" s="100"/>
      <c r="U222" s="103"/>
      <c r="V222" s="103"/>
      <c r="W222" s="103"/>
      <c r="X222" s="103"/>
      <c r="Y222" s="103"/>
      <c r="Z222" s="103"/>
      <c r="AA222" s="103"/>
      <c r="AB222" s="103"/>
      <c r="AC222" s="103"/>
      <c r="AD222" s="103"/>
      <c r="AE222" s="103"/>
      <c r="AF222" s="103"/>
      <c r="AG222" s="103"/>
      <c r="AH222" s="103"/>
      <c r="AI222" s="103"/>
      <c r="AJ222" s="103"/>
      <c r="AK222" s="103"/>
      <c r="AL222" s="103"/>
      <c r="AM222" s="103"/>
      <c r="AN222" s="103"/>
      <c r="AO222" s="103"/>
      <c r="AP222" s="103"/>
      <c r="AQ222" s="103"/>
      <c r="AR222" s="103"/>
      <c r="AS222" s="103"/>
      <c r="AT222" s="103"/>
      <c r="AU222" s="103"/>
      <c r="AV222" s="100"/>
      <c r="AW222" s="104"/>
      <c r="AX222" s="101"/>
      <c r="AY222" s="101"/>
      <c r="AZ222" s="101"/>
      <c r="BA222" s="101"/>
      <c r="BB222" s="105"/>
      <c r="BC222" s="101"/>
      <c r="BD222" s="99"/>
      <c r="BE222" s="99"/>
      <c r="BF222" s="99"/>
      <c r="BG222" s="99"/>
      <c r="BH222" s="99"/>
    </row>
    <row r="223" spans="1:60" ht="18.75" hidden="1" x14ac:dyDescent="0.3">
      <c r="A223" s="101"/>
      <c r="B223" s="107"/>
      <c r="C223" s="102"/>
      <c r="D223" s="102"/>
      <c r="E223" s="102"/>
      <c r="F223" s="102"/>
      <c r="G223" s="102"/>
      <c r="H223" s="102"/>
      <c r="I223" s="102"/>
      <c r="J223" s="102"/>
      <c r="K223" s="102"/>
      <c r="L223" s="102"/>
      <c r="M223" s="102"/>
      <c r="N223" s="102"/>
      <c r="O223" s="102"/>
      <c r="P223" s="103"/>
      <c r="Q223" s="103"/>
      <c r="R223" s="103"/>
      <c r="S223" s="103"/>
      <c r="T223" s="100"/>
      <c r="U223" s="103"/>
      <c r="V223" s="103"/>
      <c r="W223" s="103"/>
      <c r="X223" s="103"/>
      <c r="Y223" s="103"/>
      <c r="Z223" s="103"/>
      <c r="AA223" s="103"/>
      <c r="AB223" s="103"/>
      <c r="AC223" s="103"/>
      <c r="AD223" s="103"/>
      <c r="AE223" s="103"/>
      <c r="AF223" s="103"/>
      <c r="AG223" s="103"/>
      <c r="AH223" s="103"/>
      <c r="AI223" s="103"/>
      <c r="AJ223" s="103"/>
      <c r="AK223" s="103"/>
      <c r="AL223" s="103"/>
      <c r="AM223" s="103"/>
      <c r="AN223" s="103"/>
      <c r="AO223" s="103"/>
      <c r="AP223" s="103"/>
      <c r="AQ223" s="103"/>
      <c r="AR223" s="103"/>
      <c r="AS223" s="103"/>
      <c r="AT223" s="103"/>
      <c r="AU223" s="103"/>
      <c r="AV223" s="100"/>
      <c r="AW223" s="104"/>
      <c r="AX223" s="101"/>
      <c r="AY223" s="101"/>
      <c r="AZ223" s="101"/>
      <c r="BA223" s="101"/>
      <c r="BB223" s="105"/>
      <c r="BC223" s="101"/>
      <c r="BD223" s="99"/>
      <c r="BE223" s="99"/>
      <c r="BF223" s="99"/>
      <c r="BG223" s="99"/>
      <c r="BH223" s="99"/>
    </row>
    <row r="224" spans="1:60" ht="18.75" hidden="1" x14ac:dyDescent="0.3">
      <c r="A224" s="101"/>
      <c r="B224" s="107"/>
      <c r="C224" s="102"/>
      <c r="D224" s="102"/>
      <c r="E224" s="102"/>
      <c r="F224" s="102"/>
      <c r="G224" s="102"/>
      <c r="H224" s="102"/>
      <c r="I224" s="102"/>
      <c r="J224" s="102"/>
      <c r="K224" s="102"/>
      <c r="L224" s="102"/>
      <c r="M224" s="102"/>
      <c r="N224" s="102"/>
      <c r="O224" s="102"/>
      <c r="P224" s="103"/>
      <c r="Q224" s="103"/>
      <c r="R224" s="103"/>
      <c r="S224" s="103"/>
      <c r="T224" s="100"/>
      <c r="U224" s="103"/>
      <c r="V224" s="103"/>
      <c r="W224" s="103"/>
      <c r="X224" s="103"/>
      <c r="Y224" s="103"/>
      <c r="Z224" s="103"/>
      <c r="AA224" s="103"/>
      <c r="AB224" s="103"/>
      <c r="AC224" s="103"/>
      <c r="AD224" s="103"/>
      <c r="AE224" s="103"/>
      <c r="AF224" s="103"/>
      <c r="AG224" s="103"/>
      <c r="AH224" s="103"/>
      <c r="AI224" s="103"/>
      <c r="AJ224" s="103"/>
      <c r="AK224" s="103"/>
      <c r="AL224" s="103"/>
      <c r="AM224" s="103"/>
      <c r="AN224" s="103"/>
      <c r="AO224" s="103"/>
      <c r="AP224" s="103"/>
      <c r="AQ224" s="103"/>
      <c r="AR224" s="103"/>
      <c r="AS224" s="103"/>
      <c r="AT224" s="103"/>
      <c r="AU224" s="103"/>
      <c r="AV224" s="100"/>
      <c r="AW224" s="104"/>
      <c r="AX224" s="101"/>
      <c r="AY224" s="101"/>
      <c r="AZ224" s="101"/>
      <c r="BA224" s="101"/>
      <c r="BB224" s="105"/>
      <c r="BC224" s="101"/>
      <c r="BD224" s="99"/>
      <c r="BE224" s="99"/>
      <c r="BF224" s="99"/>
      <c r="BG224" s="99"/>
      <c r="BH224" s="99"/>
    </row>
    <row r="225" spans="1:60" ht="18.75" hidden="1" x14ac:dyDescent="0.3">
      <c r="A225" s="101"/>
      <c r="B225" s="107"/>
      <c r="C225" s="102"/>
      <c r="D225" s="102"/>
      <c r="E225" s="102"/>
      <c r="F225" s="102"/>
      <c r="G225" s="102"/>
      <c r="H225" s="102"/>
      <c r="I225" s="102"/>
      <c r="J225" s="102"/>
      <c r="K225" s="102"/>
      <c r="L225" s="102"/>
      <c r="M225" s="102"/>
      <c r="N225" s="102"/>
      <c r="O225" s="102"/>
      <c r="P225" s="103"/>
      <c r="Q225" s="103"/>
      <c r="R225" s="103"/>
      <c r="S225" s="103"/>
      <c r="T225" s="100"/>
      <c r="U225" s="103"/>
      <c r="V225" s="103"/>
      <c r="W225" s="103"/>
      <c r="X225" s="103"/>
      <c r="Y225" s="103"/>
      <c r="Z225" s="103"/>
      <c r="AA225" s="103"/>
      <c r="AB225" s="103"/>
      <c r="AC225" s="103"/>
      <c r="AD225" s="103"/>
      <c r="AE225" s="103"/>
      <c r="AF225" s="103"/>
      <c r="AG225" s="103"/>
      <c r="AH225" s="103"/>
      <c r="AI225" s="103"/>
      <c r="AJ225" s="103"/>
      <c r="AK225" s="103"/>
      <c r="AL225" s="103"/>
      <c r="AM225" s="103"/>
      <c r="AN225" s="103"/>
      <c r="AO225" s="103"/>
      <c r="AP225" s="103"/>
      <c r="AQ225" s="103"/>
      <c r="AR225" s="103"/>
      <c r="AS225" s="103"/>
      <c r="AT225" s="103"/>
      <c r="AU225" s="103"/>
      <c r="AV225" s="100"/>
      <c r="AW225" s="104"/>
      <c r="AX225" s="101"/>
      <c r="AY225" s="101"/>
      <c r="AZ225" s="101"/>
      <c r="BA225" s="101"/>
      <c r="BB225" s="105"/>
      <c r="BC225" s="101"/>
      <c r="BD225" s="99"/>
      <c r="BE225" s="99"/>
      <c r="BF225" s="99"/>
      <c r="BG225" s="99"/>
      <c r="BH225" s="99"/>
    </row>
    <row r="226" spans="1:60" ht="18.75" hidden="1" x14ac:dyDescent="0.3">
      <c r="A226" s="101"/>
      <c r="B226" s="107"/>
      <c r="C226" s="102"/>
      <c r="D226" s="102"/>
      <c r="E226" s="102"/>
      <c r="F226" s="102"/>
      <c r="G226" s="102"/>
      <c r="H226" s="102"/>
      <c r="I226" s="102"/>
      <c r="J226" s="102"/>
      <c r="K226" s="102"/>
      <c r="L226" s="102"/>
      <c r="M226" s="102"/>
      <c r="N226" s="102"/>
      <c r="O226" s="102"/>
      <c r="P226" s="103"/>
      <c r="Q226" s="103"/>
      <c r="R226" s="103"/>
      <c r="S226" s="103"/>
      <c r="T226" s="100"/>
      <c r="U226" s="103"/>
      <c r="V226" s="103"/>
      <c r="W226" s="103"/>
      <c r="X226" s="103"/>
      <c r="Y226" s="103"/>
      <c r="Z226" s="103"/>
      <c r="AA226" s="103"/>
      <c r="AB226" s="103"/>
      <c r="AC226" s="103"/>
      <c r="AD226" s="103"/>
      <c r="AE226" s="103"/>
      <c r="AF226" s="103"/>
      <c r="AG226" s="103"/>
      <c r="AH226" s="103"/>
      <c r="AI226" s="103"/>
      <c r="AJ226" s="103"/>
      <c r="AK226" s="103"/>
      <c r="AL226" s="103"/>
      <c r="AM226" s="103"/>
      <c r="AN226" s="103"/>
      <c r="AO226" s="103"/>
      <c r="AP226" s="103"/>
      <c r="AQ226" s="103"/>
      <c r="AR226" s="103"/>
      <c r="AS226" s="103"/>
      <c r="AT226" s="103"/>
      <c r="AU226" s="103"/>
      <c r="AV226" s="100"/>
      <c r="AW226" s="104"/>
      <c r="AX226" s="101"/>
      <c r="AY226" s="101"/>
      <c r="AZ226" s="101"/>
      <c r="BA226" s="101"/>
      <c r="BB226" s="105"/>
      <c r="BC226" s="101"/>
      <c r="BD226" s="99"/>
      <c r="BE226" s="99"/>
      <c r="BF226" s="99"/>
      <c r="BG226" s="99"/>
      <c r="BH226" s="99"/>
    </row>
    <row r="227" spans="1:60" ht="18.75" hidden="1" x14ac:dyDescent="0.3">
      <c r="A227" s="101"/>
      <c r="B227" s="107"/>
      <c r="C227" s="102"/>
      <c r="D227" s="102"/>
      <c r="E227" s="102"/>
      <c r="F227" s="102"/>
      <c r="G227" s="102"/>
      <c r="H227" s="102"/>
      <c r="I227" s="102"/>
      <c r="J227" s="102"/>
      <c r="K227" s="102"/>
      <c r="L227" s="102"/>
      <c r="M227" s="102"/>
      <c r="N227" s="102"/>
      <c r="O227" s="102"/>
      <c r="P227" s="103"/>
      <c r="Q227" s="103"/>
      <c r="R227" s="103"/>
      <c r="S227" s="103"/>
      <c r="T227" s="100"/>
      <c r="U227" s="103"/>
      <c r="V227" s="103"/>
      <c r="W227" s="103"/>
      <c r="X227" s="103"/>
      <c r="Y227" s="103"/>
      <c r="Z227" s="103"/>
      <c r="AA227" s="103"/>
      <c r="AB227" s="103"/>
      <c r="AC227" s="103"/>
      <c r="AD227" s="103"/>
      <c r="AE227" s="103"/>
      <c r="AF227" s="103"/>
      <c r="AG227" s="103"/>
      <c r="AH227" s="103"/>
      <c r="AI227" s="103"/>
      <c r="AJ227" s="103"/>
      <c r="AK227" s="103"/>
      <c r="AL227" s="103"/>
      <c r="AM227" s="103"/>
      <c r="AN227" s="103"/>
      <c r="AO227" s="103"/>
      <c r="AP227" s="103"/>
      <c r="AQ227" s="103"/>
      <c r="AR227" s="103"/>
      <c r="AS227" s="103"/>
      <c r="AT227" s="103"/>
      <c r="AU227" s="103"/>
      <c r="AV227" s="100"/>
      <c r="AW227" s="104"/>
      <c r="AX227" s="101"/>
      <c r="AY227" s="101"/>
      <c r="AZ227" s="101"/>
      <c r="BA227" s="101"/>
      <c r="BB227" s="105"/>
      <c r="BC227" s="101"/>
      <c r="BD227" s="99"/>
      <c r="BE227" s="99"/>
      <c r="BF227" s="99"/>
      <c r="BG227" s="99"/>
      <c r="BH227" s="99"/>
    </row>
    <row r="228" spans="1:60" ht="18.75" hidden="1" x14ac:dyDescent="0.3">
      <c r="A228" s="101"/>
      <c r="B228" s="107"/>
      <c r="C228" s="102"/>
      <c r="D228" s="102"/>
      <c r="E228" s="102"/>
      <c r="F228" s="102"/>
      <c r="G228" s="102"/>
      <c r="H228" s="102"/>
      <c r="I228" s="102"/>
      <c r="J228" s="102"/>
      <c r="K228" s="102"/>
      <c r="L228" s="102"/>
      <c r="M228" s="102"/>
      <c r="N228" s="102"/>
      <c r="O228" s="102"/>
      <c r="P228" s="103"/>
      <c r="Q228" s="103"/>
      <c r="R228" s="103"/>
      <c r="S228" s="103"/>
      <c r="T228" s="100"/>
      <c r="U228" s="103"/>
      <c r="V228" s="103"/>
      <c r="W228" s="103"/>
      <c r="X228" s="103"/>
      <c r="Y228" s="103"/>
      <c r="Z228" s="103"/>
      <c r="AA228" s="103"/>
      <c r="AB228" s="103"/>
      <c r="AC228" s="103"/>
      <c r="AD228" s="103"/>
      <c r="AE228" s="103"/>
      <c r="AF228" s="103"/>
      <c r="AG228" s="103"/>
      <c r="AH228" s="103"/>
      <c r="AI228" s="103"/>
      <c r="AJ228" s="103"/>
      <c r="AK228" s="103"/>
      <c r="AL228" s="103"/>
      <c r="AM228" s="103"/>
      <c r="AN228" s="103"/>
      <c r="AO228" s="103"/>
      <c r="AP228" s="103"/>
      <c r="AQ228" s="103"/>
      <c r="AR228" s="103"/>
      <c r="AS228" s="103"/>
      <c r="AT228" s="103"/>
      <c r="AU228" s="103"/>
      <c r="AV228" s="100"/>
      <c r="AW228" s="104"/>
      <c r="AX228" s="101"/>
      <c r="AY228" s="101"/>
      <c r="AZ228" s="101"/>
      <c r="BA228" s="101"/>
      <c r="BB228" s="105"/>
      <c r="BC228" s="101"/>
      <c r="BD228" s="99"/>
      <c r="BE228" s="99"/>
      <c r="BF228" s="99"/>
      <c r="BG228" s="99"/>
      <c r="BH228" s="99"/>
    </row>
    <row r="229" spans="1:60" ht="18.75" hidden="1" x14ac:dyDescent="0.3">
      <c r="A229" s="101"/>
      <c r="B229" s="107"/>
      <c r="C229" s="102"/>
      <c r="D229" s="102"/>
      <c r="E229" s="102"/>
      <c r="F229" s="102"/>
      <c r="G229" s="102"/>
      <c r="H229" s="102"/>
      <c r="I229" s="102"/>
      <c r="J229" s="102"/>
      <c r="K229" s="102"/>
      <c r="L229" s="102"/>
      <c r="M229" s="102"/>
      <c r="N229" s="102"/>
      <c r="O229" s="102"/>
      <c r="P229" s="103"/>
      <c r="Q229" s="103"/>
      <c r="R229" s="103"/>
      <c r="S229" s="103"/>
      <c r="T229" s="100"/>
      <c r="U229" s="103"/>
      <c r="V229" s="103"/>
      <c r="W229" s="103"/>
      <c r="X229" s="103"/>
      <c r="Y229" s="103"/>
      <c r="Z229" s="103"/>
      <c r="AA229" s="103"/>
      <c r="AB229" s="103"/>
      <c r="AC229" s="103"/>
      <c r="AD229" s="103"/>
      <c r="AE229" s="103"/>
      <c r="AF229" s="103"/>
      <c r="AG229" s="103"/>
      <c r="AH229" s="103"/>
      <c r="AI229" s="103"/>
      <c r="AJ229" s="103"/>
      <c r="AK229" s="103"/>
      <c r="AL229" s="103"/>
      <c r="AM229" s="103"/>
      <c r="AN229" s="103"/>
      <c r="AO229" s="103"/>
      <c r="AP229" s="103"/>
      <c r="AQ229" s="103"/>
      <c r="AR229" s="103"/>
      <c r="AS229" s="103"/>
      <c r="AT229" s="103"/>
      <c r="AU229" s="103"/>
      <c r="AV229" s="100"/>
      <c r="AW229" s="104"/>
      <c r="AX229" s="101"/>
      <c r="AY229" s="101"/>
      <c r="AZ229" s="101"/>
      <c r="BA229" s="101"/>
      <c r="BB229" s="105"/>
      <c r="BC229" s="101"/>
      <c r="BD229" s="99"/>
      <c r="BE229" s="99"/>
      <c r="BF229" s="99"/>
      <c r="BG229" s="99"/>
      <c r="BH229" s="99"/>
    </row>
    <row r="230" spans="1:60" ht="18.75" hidden="1" x14ac:dyDescent="0.3">
      <c r="A230" s="101"/>
      <c r="B230" s="107"/>
      <c r="C230" s="102"/>
      <c r="D230" s="102"/>
      <c r="E230" s="102"/>
      <c r="F230" s="102"/>
      <c r="G230" s="102"/>
      <c r="H230" s="102"/>
      <c r="I230" s="102"/>
      <c r="J230" s="102"/>
      <c r="K230" s="102"/>
      <c r="L230" s="102"/>
      <c r="M230" s="102"/>
      <c r="N230" s="102"/>
      <c r="O230" s="102"/>
      <c r="P230" s="103"/>
      <c r="Q230" s="103"/>
      <c r="R230" s="103"/>
      <c r="S230" s="103"/>
      <c r="T230" s="100"/>
      <c r="U230" s="103"/>
      <c r="V230" s="103"/>
      <c r="W230" s="103"/>
      <c r="X230" s="103"/>
      <c r="Y230" s="103"/>
      <c r="Z230" s="103"/>
      <c r="AA230" s="103"/>
      <c r="AB230" s="103"/>
      <c r="AC230" s="103"/>
      <c r="AD230" s="103"/>
      <c r="AE230" s="103"/>
      <c r="AF230" s="103"/>
      <c r="AG230" s="103"/>
      <c r="AH230" s="103"/>
      <c r="AI230" s="103"/>
      <c r="AJ230" s="103"/>
      <c r="AK230" s="103"/>
      <c r="AL230" s="103"/>
      <c r="AM230" s="103"/>
      <c r="AN230" s="103"/>
      <c r="AO230" s="103"/>
      <c r="AP230" s="103"/>
      <c r="AQ230" s="103"/>
      <c r="AR230" s="103"/>
      <c r="AS230" s="103"/>
      <c r="AT230" s="103"/>
      <c r="AU230" s="103"/>
      <c r="AV230" s="100"/>
      <c r="AW230" s="104"/>
      <c r="AX230" s="101"/>
      <c r="AY230" s="101"/>
      <c r="AZ230" s="101"/>
      <c r="BA230" s="101"/>
      <c r="BB230" s="105"/>
      <c r="BC230" s="101"/>
      <c r="BD230" s="99"/>
      <c r="BE230" s="99"/>
      <c r="BF230" s="99"/>
      <c r="BG230" s="99"/>
      <c r="BH230" s="99"/>
    </row>
    <row r="231" spans="1:60" ht="18.75" hidden="1" x14ac:dyDescent="0.3">
      <c r="A231" s="101"/>
      <c r="B231" s="107"/>
      <c r="C231" s="102"/>
      <c r="D231" s="102"/>
      <c r="E231" s="102"/>
      <c r="F231" s="102"/>
      <c r="G231" s="102"/>
      <c r="H231" s="102"/>
      <c r="I231" s="102"/>
      <c r="J231" s="102"/>
      <c r="K231" s="102"/>
      <c r="L231" s="102"/>
      <c r="M231" s="102"/>
      <c r="N231" s="102"/>
      <c r="O231" s="102"/>
      <c r="P231" s="103"/>
      <c r="Q231" s="103"/>
      <c r="R231" s="103"/>
      <c r="S231" s="103"/>
      <c r="T231" s="100"/>
      <c r="U231" s="103"/>
      <c r="V231" s="103"/>
      <c r="W231" s="103"/>
      <c r="X231" s="103"/>
      <c r="Y231" s="103"/>
      <c r="Z231" s="103"/>
      <c r="AA231" s="103"/>
      <c r="AB231" s="103"/>
      <c r="AC231" s="103"/>
      <c r="AD231" s="103"/>
      <c r="AE231" s="103"/>
      <c r="AF231" s="103"/>
      <c r="AG231" s="103"/>
      <c r="AH231" s="103"/>
      <c r="AI231" s="103"/>
      <c r="AJ231" s="103"/>
      <c r="AK231" s="103"/>
      <c r="AL231" s="103"/>
      <c r="AM231" s="103"/>
      <c r="AN231" s="103"/>
      <c r="AO231" s="103"/>
      <c r="AP231" s="103"/>
      <c r="AQ231" s="103"/>
      <c r="AR231" s="103"/>
      <c r="AS231" s="103"/>
      <c r="AT231" s="103"/>
      <c r="AU231" s="103"/>
      <c r="AV231" s="100"/>
      <c r="AW231" s="104"/>
      <c r="AX231" s="101"/>
      <c r="AY231" s="101"/>
      <c r="AZ231" s="101"/>
      <c r="BA231" s="101"/>
      <c r="BB231" s="105"/>
      <c r="BC231" s="101"/>
      <c r="BD231" s="99"/>
      <c r="BE231" s="99"/>
      <c r="BF231" s="99"/>
      <c r="BG231" s="99"/>
      <c r="BH231" s="99"/>
    </row>
    <row r="232" spans="1:60" ht="18.75" hidden="1" x14ac:dyDescent="0.3">
      <c r="A232" s="101"/>
      <c r="B232" s="107"/>
      <c r="C232" s="102"/>
      <c r="D232" s="102"/>
      <c r="E232" s="102"/>
      <c r="F232" s="102"/>
      <c r="G232" s="102"/>
      <c r="H232" s="102"/>
      <c r="I232" s="102"/>
      <c r="J232" s="102"/>
      <c r="K232" s="102"/>
      <c r="L232" s="102"/>
      <c r="M232" s="102"/>
      <c r="N232" s="102"/>
      <c r="O232" s="102"/>
      <c r="P232" s="103"/>
      <c r="Q232" s="103"/>
      <c r="R232" s="103"/>
      <c r="S232" s="103"/>
      <c r="T232" s="100"/>
      <c r="U232" s="103"/>
      <c r="V232" s="103"/>
      <c r="W232" s="103"/>
      <c r="X232" s="103"/>
      <c r="Y232" s="103"/>
      <c r="Z232" s="103"/>
      <c r="AA232" s="103"/>
      <c r="AB232" s="103"/>
      <c r="AC232" s="103"/>
      <c r="AD232" s="103"/>
      <c r="AE232" s="103"/>
      <c r="AF232" s="103"/>
      <c r="AG232" s="103"/>
      <c r="AH232" s="103"/>
      <c r="AI232" s="103"/>
      <c r="AJ232" s="103"/>
      <c r="AK232" s="103"/>
      <c r="AL232" s="103"/>
      <c r="AM232" s="103"/>
      <c r="AN232" s="103"/>
      <c r="AO232" s="103"/>
      <c r="AP232" s="103"/>
      <c r="AQ232" s="103"/>
      <c r="AR232" s="103"/>
      <c r="AS232" s="103"/>
      <c r="AT232" s="103"/>
      <c r="AU232" s="103"/>
      <c r="AV232" s="100"/>
      <c r="AW232" s="104"/>
      <c r="AX232" s="101"/>
      <c r="AY232" s="101"/>
      <c r="AZ232" s="101"/>
      <c r="BA232" s="101"/>
      <c r="BB232" s="105"/>
      <c r="BC232" s="101"/>
      <c r="BD232" s="99"/>
      <c r="BE232" s="99"/>
      <c r="BF232" s="99"/>
      <c r="BG232" s="99"/>
      <c r="BH232" s="99"/>
    </row>
    <row r="233" spans="1:60" ht="18.75" hidden="1" x14ac:dyDescent="0.3">
      <c r="A233" s="101"/>
      <c r="B233" s="107"/>
      <c r="C233" s="102"/>
      <c r="D233" s="102"/>
      <c r="E233" s="102"/>
      <c r="F233" s="102"/>
      <c r="G233" s="102"/>
      <c r="H233" s="102"/>
      <c r="I233" s="102"/>
      <c r="J233" s="102"/>
      <c r="K233" s="102"/>
      <c r="L233" s="102"/>
      <c r="M233" s="102"/>
      <c r="N233" s="102"/>
      <c r="O233" s="102"/>
      <c r="P233" s="103"/>
      <c r="Q233" s="103"/>
      <c r="R233" s="103"/>
      <c r="S233" s="103"/>
      <c r="T233" s="100"/>
      <c r="U233" s="103"/>
      <c r="V233" s="103"/>
      <c r="W233" s="103"/>
      <c r="X233" s="103"/>
      <c r="Y233" s="103"/>
      <c r="Z233" s="103"/>
      <c r="AA233" s="103"/>
      <c r="AB233" s="103"/>
      <c r="AC233" s="103"/>
      <c r="AD233" s="103"/>
      <c r="AE233" s="103"/>
      <c r="AF233" s="103"/>
      <c r="AG233" s="103"/>
      <c r="AH233" s="103"/>
      <c r="AI233" s="103"/>
      <c r="AJ233" s="103"/>
      <c r="AK233" s="103"/>
      <c r="AL233" s="103"/>
      <c r="AM233" s="103"/>
      <c r="AN233" s="103"/>
      <c r="AO233" s="103"/>
      <c r="AP233" s="103"/>
      <c r="AQ233" s="103"/>
      <c r="AR233" s="103"/>
      <c r="AS233" s="103"/>
      <c r="AT233" s="103"/>
      <c r="AU233" s="103"/>
      <c r="AV233" s="100"/>
      <c r="AW233" s="104"/>
      <c r="AX233" s="101"/>
      <c r="AY233" s="101"/>
      <c r="AZ233" s="101"/>
      <c r="BA233" s="101"/>
      <c r="BB233" s="105"/>
      <c r="BC233" s="101"/>
      <c r="BD233" s="99"/>
      <c r="BE233" s="99"/>
      <c r="BF233" s="99"/>
      <c r="BG233" s="99"/>
      <c r="BH233" s="99"/>
    </row>
    <row r="234" spans="1:60" ht="18.75" hidden="1" x14ac:dyDescent="0.3">
      <c r="A234" s="101"/>
      <c r="B234" s="107"/>
      <c r="C234" s="102"/>
      <c r="D234" s="102"/>
      <c r="E234" s="102"/>
      <c r="F234" s="102"/>
      <c r="G234" s="102"/>
      <c r="H234" s="102"/>
      <c r="I234" s="102"/>
      <c r="J234" s="102"/>
      <c r="K234" s="102"/>
      <c r="L234" s="102"/>
      <c r="M234" s="102"/>
      <c r="N234" s="102"/>
      <c r="O234" s="102"/>
      <c r="P234" s="103"/>
      <c r="Q234" s="103"/>
      <c r="R234" s="103"/>
      <c r="S234" s="103"/>
      <c r="T234" s="100"/>
      <c r="U234" s="103"/>
      <c r="V234" s="103"/>
      <c r="W234" s="103"/>
      <c r="X234" s="103"/>
      <c r="Y234" s="103"/>
      <c r="Z234" s="103"/>
      <c r="AA234" s="103"/>
      <c r="AB234" s="103"/>
      <c r="AC234" s="103"/>
      <c r="AD234" s="103"/>
      <c r="AE234" s="103"/>
      <c r="AF234" s="103"/>
      <c r="AG234" s="103"/>
      <c r="AH234" s="103"/>
      <c r="AI234" s="103"/>
      <c r="AJ234" s="103"/>
      <c r="AK234" s="103"/>
      <c r="AL234" s="103"/>
      <c r="AM234" s="103"/>
      <c r="AN234" s="103"/>
      <c r="AO234" s="103"/>
      <c r="AP234" s="103"/>
      <c r="AQ234" s="103"/>
      <c r="AR234" s="103"/>
      <c r="AS234" s="103"/>
      <c r="AT234" s="103"/>
      <c r="AU234" s="103"/>
      <c r="AV234" s="100"/>
      <c r="AW234" s="104"/>
      <c r="AX234" s="101"/>
      <c r="AY234" s="101"/>
      <c r="AZ234" s="101"/>
      <c r="BA234" s="101"/>
      <c r="BB234" s="105"/>
      <c r="BC234" s="101"/>
      <c r="BD234" s="99"/>
      <c r="BE234" s="99"/>
      <c r="BF234" s="99"/>
      <c r="BG234" s="99"/>
      <c r="BH234" s="99"/>
    </row>
    <row r="235" spans="1:60" ht="18.75" hidden="1" x14ac:dyDescent="0.3">
      <c r="A235" s="101"/>
      <c r="B235" s="107"/>
      <c r="C235" s="102"/>
      <c r="D235" s="102"/>
      <c r="E235" s="102"/>
      <c r="F235" s="102"/>
      <c r="G235" s="102"/>
      <c r="H235" s="102"/>
      <c r="I235" s="102"/>
      <c r="J235" s="102"/>
      <c r="K235" s="102"/>
      <c r="L235" s="102"/>
      <c r="M235" s="102"/>
      <c r="N235" s="102"/>
      <c r="O235" s="102"/>
      <c r="P235" s="103"/>
      <c r="Q235" s="103"/>
      <c r="R235" s="103"/>
      <c r="S235" s="103"/>
      <c r="T235" s="100"/>
      <c r="U235" s="103"/>
      <c r="V235" s="103"/>
      <c r="W235" s="103"/>
      <c r="X235" s="103"/>
      <c r="Y235" s="103"/>
      <c r="Z235" s="103"/>
      <c r="AA235" s="103"/>
      <c r="AB235" s="103"/>
      <c r="AC235" s="103"/>
      <c r="AD235" s="103"/>
      <c r="AE235" s="103"/>
      <c r="AF235" s="103"/>
      <c r="AG235" s="103"/>
      <c r="AH235" s="103"/>
      <c r="AI235" s="103"/>
      <c r="AJ235" s="103"/>
      <c r="AK235" s="103"/>
      <c r="AL235" s="103"/>
      <c r="AM235" s="103"/>
      <c r="AN235" s="103"/>
      <c r="AO235" s="103"/>
      <c r="AP235" s="103"/>
      <c r="AQ235" s="103"/>
      <c r="AR235" s="103"/>
      <c r="AS235" s="103"/>
      <c r="AT235" s="103"/>
      <c r="AU235" s="103"/>
      <c r="AV235" s="100"/>
      <c r="AW235" s="104"/>
      <c r="AX235" s="101"/>
      <c r="AY235" s="101"/>
      <c r="AZ235" s="101"/>
      <c r="BA235" s="101"/>
      <c r="BB235" s="105"/>
      <c r="BC235" s="101"/>
      <c r="BD235" s="99"/>
      <c r="BE235" s="99"/>
      <c r="BF235" s="99"/>
      <c r="BG235" s="99"/>
      <c r="BH235" s="99"/>
    </row>
    <row r="236" spans="1:60" ht="18.75" hidden="1" x14ac:dyDescent="0.3">
      <c r="A236" s="101"/>
      <c r="B236" s="107"/>
      <c r="C236" s="102"/>
      <c r="D236" s="102"/>
      <c r="E236" s="102"/>
      <c r="F236" s="102"/>
      <c r="G236" s="102"/>
      <c r="H236" s="102"/>
      <c r="I236" s="102"/>
      <c r="J236" s="102"/>
      <c r="K236" s="102"/>
      <c r="L236" s="102"/>
      <c r="M236" s="102"/>
      <c r="N236" s="102"/>
      <c r="O236" s="102"/>
      <c r="P236" s="103"/>
      <c r="Q236" s="103"/>
      <c r="R236" s="103"/>
      <c r="S236" s="103"/>
      <c r="T236" s="100"/>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c r="AQ236" s="103"/>
      <c r="AR236" s="103"/>
      <c r="AS236" s="103"/>
      <c r="AT236" s="103"/>
      <c r="AU236" s="103"/>
      <c r="AV236" s="100"/>
      <c r="AW236" s="104"/>
      <c r="AX236" s="101"/>
      <c r="AY236" s="101"/>
      <c r="AZ236" s="101"/>
      <c r="BA236" s="101"/>
      <c r="BB236" s="105"/>
      <c r="BC236" s="101"/>
      <c r="BD236" s="99"/>
      <c r="BE236" s="99"/>
      <c r="BF236" s="99"/>
      <c r="BG236" s="99"/>
      <c r="BH236" s="99"/>
    </row>
    <row r="237" spans="1:60" ht="18.75" hidden="1" x14ac:dyDescent="0.3">
      <c r="A237" s="101"/>
      <c r="B237" s="107"/>
      <c r="C237" s="102"/>
      <c r="D237" s="102"/>
      <c r="E237" s="102"/>
      <c r="F237" s="102"/>
      <c r="G237" s="102"/>
      <c r="H237" s="102"/>
      <c r="I237" s="102"/>
      <c r="J237" s="102"/>
      <c r="K237" s="102"/>
      <c r="L237" s="102"/>
      <c r="M237" s="102"/>
      <c r="N237" s="102"/>
      <c r="O237" s="102"/>
      <c r="P237" s="103"/>
      <c r="Q237" s="103"/>
      <c r="R237" s="103"/>
      <c r="S237" s="103"/>
      <c r="T237" s="100"/>
      <c r="U237" s="103"/>
      <c r="V237" s="103"/>
      <c r="W237" s="103"/>
      <c r="X237" s="103"/>
      <c r="Y237" s="103"/>
      <c r="Z237" s="103"/>
      <c r="AA237" s="103"/>
      <c r="AB237" s="103"/>
      <c r="AC237" s="103"/>
      <c r="AD237" s="103"/>
      <c r="AE237" s="103"/>
      <c r="AF237" s="103"/>
      <c r="AG237" s="103"/>
      <c r="AH237" s="103"/>
      <c r="AI237" s="103"/>
      <c r="AJ237" s="103"/>
      <c r="AK237" s="103"/>
      <c r="AL237" s="103"/>
      <c r="AM237" s="103"/>
      <c r="AN237" s="103"/>
      <c r="AO237" s="103"/>
      <c r="AP237" s="103"/>
      <c r="AQ237" s="103"/>
      <c r="AR237" s="103"/>
      <c r="AS237" s="103"/>
      <c r="AT237" s="103"/>
      <c r="AU237" s="103"/>
      <c r="AV237" s="100"/>
      <c r="AW237" s="104"/>
      <c r="AX237" s="101"/>
      <c r="AY237" s="101"/>
      <c r="AZ237" s="101"/>
      <c r="BA237" s="101"/>
      <c r="BB237" s="105"/>
      <c r="BC237" s="101"/>
      <c r="BD237" s="99"/>
      <c r="BE237" s="99"/>
      <c r="BF237" s="99"/>
      <c r="BG237" s="99"/>
      <c r="BH237" s="99"/>
    </row>
    <row r="238" spans="1:60" ht="18.75" hidden="1" x14ac:dyDescent="0.3">
      <c r="A238" s="101"/>
      <c r="B238" s="107"/>
      <c r="C238" s="102"/>
      <c r="D238" s="102"/>
      <c r="E238" s="102"/>
      <c r="F238" s="102"/>
      <c r="G238" s="102"/>
      <c r="H238" s="102"/>
      <c r="I238" s="102"/>
      <c r="J238" s="102"/>
      <c r="K238" s="102"/>
      <c r="L238" s="102"/>
      <c r="M238" s="102"/>
      <c r="N238" s="102"/>
      <c r="O238" s="102"/>
      <c r="P238" s="103"/>
      <c r="Q238" s="103"/>
      <c r="R238" s="103"/>
      <c r="S238" s="103"/>
      <c r="T238" s="100"/>
      <c r="U238" s="103"/>
      <c r="V238" s="103"/>
      <c r="W238" s="103"/>
      <c r="X238" s="103"/>
      <c r="Y238" s="103"/>
      <c r="Z238" s="103"/>
      <c r="AA238" s="103"/>
      <c r="AB238" s="103"/>
      <c r="AC238" s="103"/>
      <c r="AD238" s="103"/>
      <c r="AE238" s="103"/>
      <c r="AF238" s="103"/>
      <c r="AG238" s="103"/>
      <c r="AH238" s="103"/>
      <c r="AI238" s="103"/>
      <c r="AJ238" s="103"/>
      <c r="AK238" s="103"/>
      <c r="AL238" s="103"/>
      <c r="AM238" s="103"/>
      <c r="AN238" s="103"/>
      <c r="AO238" s="103"/>
      <c r="AP238" s="103"/>
      <c r="AQ238" s="103"/>
      <c r="AR238" s="103"/>
      <c r="AS238" s="103"/>
      <c r="AT238" s="103"/>
      <c r="AU238" s="103"/>
      <c r="AV238" s="100"/>
      <c r="AW238" s="104"/>
      <c r="AX238" s="101"/>
      <c r="AY238" s="101"/>
      <c r="AZ238" s="101"/>
      <c r="BA238" s="101"/>
      <c r="BB238" s="105"/>
      <c r="BC238" s="101"/>
      <c r="BD238" s="99"/>
      <c r="BE238" s="99"/>
      <c r="BF238" s="99"/>
      <c r="BG238" s="99"/>
      <c r="BH238" s="99"/>
    </row>
    <row r="239" spans="1:60" ht="18.75" hidden="1" x14ac:dyDescent="0.3">
      <c r="A239" s="101"/>
      <c r="B239" s="107"/>
      <c r="C239" s="102"/>
      <c r="D239" s="102"/>
      <c r="E239" s="102"/>
      <c r="F239" s="102"/>
      <c r="G239" s="102"/>
      <c r="H239" s="102"/>
      <c r="I239" s="102"/>
      <c r="J239" s="102"/>
      <c r="K239" s="102"/>
      <c r="L239" s="102"/>
      <c r="M239" s="102"/>
      <c r="N239" s="102"/>
      <c r="O239" s="102"/>
      <c r="P239" s="103"/>
      <c r="Q239" s="103"/>
      <c r="R239" s="103"/>
      <c r="S239" s="103"/>
      <c r="T239" s="100"/>
      <c r="U239" s="103"/>
      <c r="V239" s="103"/>
      <c r="W239" s="103"/>
      <c r="X239" s="103"/>
      <c r="Y239" s="103"/>
      <c r="Z239" s="103"/>
      <c r="AA239" s="103"/>
      <c r="AB239" s="103"/>
      <c r="AC239" s="103"/>
      <c r="AD239" s="103"/>
      <c r="AE239" s="103"/>
      <c r="AF239" s="103"/>
      <c r="AG239" s="103"/>
      <c r="AH239" s="103"/>
      <c r="AI239" s="103"/>
      <c r="AJ239" s="103"/>
      <c r="AK239" s="103"/>
      <c r="AL239" s="103"/>
      <c r="AM239" s="103"/>
      <c r="AN239" s="103"/>
      <c r="AO239" s="103"/>
      <c r="AP239" s="103"/>
      <c r="AQ239" s="103"/>
      <c r="AR239" s="103"/>
      <c r="AS239" s="103"/>
      <c r="AT239" s="103"/>
      <c r="AU239" s="103"/>
      <c r="AV239" s="100"/>
      <c r="AW239" s="104"/>
      <c r="AX239" s="101"/>
      <c r="AY239" s="101"/>
      <c r="AZ239" s="101"/>
      <c r="BA239" s="101"/>
      <c r="BB239" s="105"/>
      <c r="BC239" s="101"/>
      <c r="BD239" s="99"/>
      <c r="BE239" s="99"/>
      <c r="BF239" s="99"/>
      <c r="BG239" s="99"/>
      <c r="BH239" s="99"/>
    </row>
    <row r="240" spans="1:60" ht="18.75" hidden="1" x14ac:dyDescent="0.3">
      <c r="A240" s="101"/>
      <c r="B240" s="107"/>
      <c r="C240" s="102"/>
      <c r="D240" s="102"/>
      <c r="E240" s="102"/>
      <c r="F240" s="102"/>
      <c r="G240" s="102"/>
      <c r="H240" s="102"/>
      <c r="I240" s="102"/>
      <c r="J240" s="102"/>
      <c r="K240" s="102"/>
      <c r="L240" s="102"/>
      <c r="M240" s="102"/>
      <c r="N240" s="102"/>
      <c r="O240" s="102"/>
      <c r="P240" s="103"/>
      <c r="Q240" s="103"/>
      <c r="R240" s="103"/>
      <c r="S240" s="103"/>
      <c r="T240" s="100"/>
      <c r="U240" s="103"/>
      <c r="V240" s="103"/>
      <c r="W240" s="103"/>
      <c r="X240" s="103"/>
      <c r="Y240" s="103"/>
      <c r="Z240" s="103"/>
      <c r="AA240" s="103"/>
      <c r="AB240" s="103"/>
      <c r="AC240" s="103"/>
      <c r="AD240" s="103"/>
      <c r="AE240" s="103"/>
      <c r="AF240" s="103"/>
      <c r="AG240" s="103"/>
      <c r="AH240" s="103"/>
      <c r="AI240" s="103"/>
      <c r="AJ240" s="103"/>
      <c r="AK240" s="103"/>
      <c r="AL240" s="103"/>
      <c r="AM240" s="103"/>
      <c r="AN240" s="103"/>
      <c r="AO240" s="103"/>
      <c r="AP240" s="103"/>
      <c r="AQ240" s="103"/>
      <c r="AR240" s="103"/>
      <c r="AS240" s="103"/>
      <c r="AT240" s="103"/>
      <c r="AU240" s="103"/>
      <c r="AV240" s="100"/>
      <c r="AW240" s="104"/>
      <c r="AX240" s="101"/>
      <c r="AY240" s="101"/>
      <c r="AZ240" s="101"/>
      <c r="BA240" s="101"/>
      <c r="BB240" s="105"/>
      <c r="BC240" s="101"/>
      <c r="BD240" s="99"/>
      <c r="BE240" s="99"/>
      <c r="BF240" s="99"/>
      <c r="BG240" s="99"/>
      <c r="BH240" s="99"/>
    </row>
    <row r="241" spans="1:60" ht="18.75" hidden="1" x14ac:dyDescent="0.3">
      <c r="A241" s="101"/>
      <c r="B241" s="107"/>
      <c r="C241" s="102"/>
      <c r="D241" s="102"/>
      <c r="E241" s="102"/>
      <c r="F241" s="102"/>
      <c r="G241" s="102"/>
      <c r="H241" s="102"/>
      <c r="I241" s="102"/>
      <c r="J241" s="102"/>
      <c r="K241" s="102"/>
      <c r="L241" s="102"/>
      <c r="M241" s="102"/>
      <c r="N241" s="102"/>
      <c r="O241" s="102"/>
      <c r="P241" s="103"/>
      <c r="Q241" s="103"/>
      <c r="R241" s="103"/>
      <c r="S241" s="103"/>
      <c r="T241" s="100"/>
      <c r="U241" s="103"/>
      <c r="V241" s="103"/>
      <c r="W241" s="103"/>
      <c r="X241" s="103"/>
      <c r="Y241" s="103"/>
      <c r="Z241" s="103"/>
      <c r="AA241" s="103"/>
      <c r="AB241" s="103"/>
      <c r="AC241" s="103"/>
      <c r="AD241" s="103"/>
      <c r="AE241" s="103"/>
      <c r="AF241" s="103"/>
      <c r="AG241" s="103"/>
      <c r="AH241" s="103"/>
      <c r="AI241" s="103"/>
      <c r="AJ241" s="103"/>
      <c r="AK241" s="103"/>
      <c r="AL241" s="103"/>
      <c r="AM241" s="103"/>
      <c r="AN241" s="103"/>
      <c r="AO241" s="103"/>
      <c r="AP241" s="103"/>
      <c r="AQ241" s="103"/>
      <c r="AR241" s="103"/>
      <c r="AS241" s="103"/>
      <c r="AT241" s="103"/>
      <c r="AU241" s="103"/>
      <c r="AV241" s="100"/>
      <c r="AW241" s="104"/>
      <c r="AX241" s="101"/>
      <c r="AY241" s="101"/>
      <c r="AZ241" s="101"/>
      <c r="BA241" s="101"/>
      <c r="BB241" s="105"/>
      <c r="BC241" s="101"/>
      <c r="BD241" s="99"/>
      <c r="BE241" s="99"/>
      <c r="BF241" s="99"/>
      <c r="BG241" s="99"/>
      <c r="BH241" s="99"/>
    </row>
    <row r="242" spans="1:60" ht="18.75" hidden="1" x14ac:dyDescent="0.3">
      <c r="A242" s="101"/>
      <c r="B242" s="107"/>
      <c r="C242" s="102"/>
      <c r="D242" s="102"/>
      <c r="E242" s="102"/>
      <c r="F242" s="102"/>
      <c r="G242" s="102"/>
      <c r="H242" s="102"/>
      <c r="I242" s="102"/>
      <c r="J242" s="102"/>
      <c r="K242" s="102"/>
      <c r="L242" s="102"/>
      <c r="M242" s="102"/>
      <c r="N242" s="102"/>
      <c r="O242" s="102"/>
      <c r="P242" s="103"/>
      <c r="Q242" s="103"/>
      <c r="R242" s="103"/>
      <c r="S242" s="103"/>
      <c r="T242" s="100"/>
      <c r="U242" s="103"/>
      <c r="V242" s="103"/>
      <c r="W242" s="103"/>
      <c r="X242" s="103"/>
      <c r="Y242" s="103"/>
      <c r="Z242" s="103"/>
      <c r="AA242" s="103"/>
      <c r="AB242" s="103"/>
      <c r="AC242" s="103"/>
      <c r="AD242" s="103"/>
      <c r="AE242" s="103"/>
      <c r="AF242" s="103"/>
      <c r="AG242" s="103"/>
      <c r="AH242" s="103"/>
      <c r="AI242" s="103"/>
      <c r="AJ242" s="103"/>
      <c r="AK242" s="103"/>
      <c r="AL242" s="103"/>
      <c r="AM242" s="103"/>
      <c r="AN242" s="103"/>
      <c r="AO242" s="103"/>
      <c r="AP242" s="103"/>
      <c r="AQ242" s="103"/>
      <c r="AR242" s="103"/>
      <c r="AS242" s="103"/>
      <c r="AT242" s="103"/>
      <c r="AU242" s="103"/>
      <c r="AV242" s="100"/>
      <c r="AW242" s="104"/>
      <c r="AX242" s="101"/>
      <c r="AY242" s="101"/>
      <c r="AZ242" s="101"/>
      <c r="BA242" s="101"/>
      <c r="BB242" s="105"/>
      <c r="BC242" s="101"/>
      <c r="BD242" s="99"/>
      <c r="BE242" s="99"/>
      <c r="BF242" s="99"/>
      <c r="BG242" s="99"/>
      <c r="BH242" s="99"/>
    </row>
    <row r="243" spans="1:60" ht="18.75" hidden="1" x14ac:dyDescent="0.3">
      <c r="A243" s="101"/>
      <c r="B243" s="107"/>
      <c r="C243" s="102"/>
      <c r="D243" s="102"/>
      <c r="E243" s="102"/>
      <c r="F243" s="102"/>
      <c r="G243" s="102"/>
      <c r="H243" s="102"/>
      <c r="I243" s="102"/>
      <c r="J243" s="102"/>
      <c r="K243" s="102"/>
      <c r="L243" s="102"/>
      <c r="M243" s="102"/>
      <c r="N243" s="102"/>
      <c r="O243" s="102"/>
      <c r="P243" s="103"/>
      <c r="Q243" s="103"/>
      <c r="R243" s="103"/>
      <c r="S243" s="103"/>
      <c r="T243" s="100"/>
      <c r="U243" s="103"/>
      <c r="V243" s="103"/>
      <c r="W243" s="103"/>
      <c r="X243" s="103"/>
      <c r="Y243" s="103"/>
      <c r="Z243" s="103"/>
      <c r="AA243" s="103"/>
      <c r="AB243" s="103"/>
      <c r="AC243" s="103"/>
      <c r="AD243" s="103"/>
      <c r="AE243" s="103"/>
      <c r="AF243" s="103"/>
      <c r="AG243" s="103"/>
      <c r="AH243" s="103"/>
      <c r="AI243" s="103"/>
      <c r="AJ243" s="103"/>
      <c r="AK243" s="103"/>
      <c r="AL243" s="103"/>
      <c r="AM243" s="103"/>
      <c r="AN243" s="103"/>
      <c r="AO243" s="103"/>
      <c r="AP243" s="103"/>
      <c r="AQ243" s="103"/>
      <c r="AR243" s="103"/>
      <c r="AS243" s="103"/>
      <c r="AT243" s="103"/>
      <c r="AU243" s="103"/>
      <c r="AV243" s="100"/>
      <c r="AW243" s="104"/>
      <c r="AX243" s="101"/>
      <c r="AY243" s="101"/>
      <c r="AZ243" s="101"/>
      <c r="BA243" s="101"/>
      <c r="BB243" s="105"/>
      <c r="BC243" s="101"/>
      <c r="BD243" s="99"/>
      <c r="BE243" s="99"/>
      <c r="BF243" s="99"/>
      <c r="BG243" s="99"/>
      <c r="BH243" s="99"/>
    </row>
    <row r="244" spans="1:60" ht="18.75" hidden="1" x14ac:dyDescent="0.3">
      <c r="A244" s="101"/>
      <c r="B244" s="107"/>
      <c r="C244" s="102"/>
      <c r="D244" s="102"/>
      <c r="E244" s="102"/>
      <c r="F244" s="102"/>
      <c r="G244" s="102"/>
      <c r="H244" s="102"/>
      <c r="I244" s="102"/>
      <c r="J244" s="102"/>
      <c r="K244" s="102"/>
      <c r="L244" s="102"/>
      <c r="M244" s="102"/>
      <c r="N244" s="102"/>
      <c r="O244" s="102"/>
      <c r="P244" s="103"/>
      <c r="Q244" s="103"/>
      <c r="R244" s="103"/>
      <c r="S244" s="103"/>
      <c r="T244" s="100"/>
      <c r="U244" s="103"/>
      <c r="V244" s="103"/>
      <c r="W244" s="103"/>
      <c r="X244" s="103"/>
      <c r="Y244" s="103"/>
      <c r="Z244" s="103"/>
      <c r="AA244" s="103"/>
      <c r="AB244" s="103"/>
      <c r="AC244" s="103"/>
      <c r="AD244" s="103"/>
      <c r="AE244" s="103"/>
      <c r="AF244" s="103"/>
      <c r="AG244" s="103"/>
      <c r="AH244" s="103"/>
      <c r="AI244" s="103"/>
      <c r="AJ244" s="103"/>
      <c r="AK244" s="103"/>
      <c r="AL244" s="103"/>
      <c r="AM244" s="103"/>
      <c r="AN244" s="103"/>
      <c r="AO244" s="103"/>
      <c r="AP244" s="103"/>
      <c r="AQ244" s="103"/>
      <c r="AR244" s="103"/>
      <c r="AS244" s="103"/>
      <c r="AT244" s="103"/>
      <c r="AU244" s="103"/>
      <c r="AV244" s="100"/>
      <c r="AW244" s="104"/>
      <c r="AX244" s="101"/>
      <c r="AY244" s="101"/>
      <c r="AZ244" s="101"/>
      <c r="BA244" s="101"/>
      <c r="BB244" s="105"/>
      <c r="BC244" s="101"/>
      <c r="BD244" s="99"/>
      <c r="BE244" s="99"/>
      <c r="BF244" s="99"/>
      <c r="BG244" s="99"/>
      <c r="BH244" s="99"/>
    </row>
    <row r="245" spans="1:60" ht="18.75" hidden="1" x14ac:dyDescent="0.3">
      <c r="A245" s="101"/>
      <c r="B245" s="107"/>
      <c r="C245" s="102"/>
      <c r="D245" s="102"/>
      <c r="E245" s="102"/>
      <c r="F245" s="102"/>
      <c r="G245" s="102"/>
      <c r="H245" s="102"/>
      <c r="I245" s="102"/>
      <c r="J245" s="102"/>
      <c r="K245" s="102"/>
      <c r="L245" s="102"/>
      <c r="M245" s="102"/>
      <c r="N245" s="102"/>
      <c r="O245" s="102"/>
      <c r="P245" s="103"/>
      <c r="Q245" s="103"/>
      <c r="R245" s="103"/>
      <c r="S245" s="103"/>
      <c r="T245" s="100"/>
      <c r="U245" s="103"/>
      <c r="V245" s="103"/>
      <c r="W245" s="103"/>
      <c r="X245" s="103"/>
      <c r="Y245" s="103"/>
      <c r="Z245" s="103"/>
      <c r="AA245" s="103"/>
      <c r="AB245" s="103"/>
      <c r="AC245" s="103"/>
      <c r="AD245" s="103"/>
      <c r="AE245" s="103"/>
      <c r="AF245" s="103"/>
      <c r="AG245" s="103"/>
      <c r="AH245" s="103"/>
      <c r="AI245" s="103"/>
      <c r="AJ245" s="103"/>
      <c r="AK245" s="103"/>
      <c r="AL245" s="103"/>
      <c r="AM245" s="103"/>
      <c r="AN245" s="103"/>
      <c r="AO245" s="103"/>
      <c r="AP245" s="103"/>
      <c r="AQ245" s="103"/>
      <c r="AR245" s="103"/>
      <c r="AS245" s="103"/>
      <c r="AT245" s="103"/>
      <c r="AU245" s="103"/>
      <c r="AV245" s="100"/>
      <c r="AW245" s="104"/>
      <c r="AX245" s="101"/>
      <c r="AY245" s="101"/>
      <c r="AZ245" s="101"/>
      <c r="BA245" s="101"/>
      <c r="BB245" s="105"/>
      <c r="BC245" s="101"/>
      <c r="BD245" s="99"/>
      <c r="BE245" s="99"/>
      <c r="BF245" s="99"/>
      <c r="BG245" s="99"/>
      <c r="BH245" s="99"/>
    </row>
    <row r="246" spans="1:60" ht="18.75" hidden="1" x14ac:dyDescent="0.3">
      <c r="A246" s="101"/>
      <c r="B246" s="107"/>
      <c r="C246" s="102"/>
      <c r="D246" s="102"/>
      <c r="E246" s="102"/>
      <c r="F246" s="102"/>
      <c r="G246" s="102"/>
      <c r="H246" s="102"/>
      <c r="I246" s="102"/>
      <c r="J246" s="102"/>
      <c r="K246" s="102"/>
      <c r="L246" s="102"/>
      <c r="M246" s="102"/>
      <c r="N246" s="102"/>
      <c r="O246" s="102"/>
      <c r="P246" s="103"/>
      <c r="Q246" s="103"/>
      <c r="R246" s="103"/>
      <c r="S246" s="103"/>
      <c r="T246" s="100"/>
      <c r="U246" s="103"/>
      <c r="V246" s="103"/>
      <c r="W246" s="103"/>
      <c r="X246" s="103"/>
      <c r="Y246" s="103"/>
      <c r="Z246" s="103"/>
      <c r="AA246" s="103"/>
      <c r="AB246" s="103"/>
      <c r="AC246" s="103"/>
      <c r="AD246" s="103"/>
      <c r="AE246" s="103"/>
      <c r="AF246" s="103"/>
      <c r="AG246" s="103"/>
      <c r="AH246" s="103"/>
      <c r="AI246" s="103"/>
      <c r="AJ246" s="103"/>
      <c r="AK246" s="103"/>
      <c r="AL246" s="103"/>
      <c r="AM246" s="103"/>
      <c r="AN246" s="103"/>
      <c r="AO246" s="103"/>
      <c r="AP246" s="103"/>
      <c r="AQ246" s="103"/>
      <c r="AR246" s="103"/>
      <c r="AS246" s="103"/>
      <c r="AT246" s="103"/>
      <c r="AU246" s="103"/>
      <c r="AV246" s="100"/>
      <c r="AW246" s="104"/>
      <c r="AX246" s="101"/>
      <c r="AY246" s="101"/>
      <c r="AZ246" s="101"/>
      <c r="BA246" s="101"/>
      <c r="BB246" s="105"/>
      <c r="BC246" s="101"/>
      <c r="BD246" s="99"/>
      <c r="BE246" s="99"/>
      <c r="BF246" s="99"/>
      <c r="BG246" s="99"/>
      <c r="BH246" s="99"/>
    </row>
    <row r="247" spans="1:60" ht="18.75" hidden="1" x14ac:dyDescent="0.3">
      <c r="A247" s="101"/>
      <c r="B247" s="107"/>
      <c r="C247" s="102"/>
      <c r="D247" s="102"/>
      <c r="E247" s="102"/>
      <c r="F247" s="102"/>
      <c r="G247" s="102"/>
      <c r="H247" s="102"/>
      <c r="I247" s="102"/>
      <c r="J247" s="102"/>
      <c r="K247" s="102"/>
      <c r="L247" s="102"/>
      <c r="M247" s="102"/>
      <c r="N247" s="102"/>
      <c r="O247" s="102"/>
      <c r="P247" s="103"/>
      <c r="Q247" s="103"/>
      <c r="R247" s="103"/>
      <c r="S247" s="103"/>
      <c r="T247" s="100"/>
      <c r="U247" s="103"/>
      <c r="V247" s="103"/>
      <c r="W247" s="103"/>
      <c r="X247" s="103"/>
      <c r="Y247" s="103"/>
      <c r="Z247" s="103"/>
      <c r="AA247" s="103"/>
      <c r="AB247" s="103"/>
      <c r="AC247" s="103"/>
      <c r="AD247" s="103"/>
      <c r="AE247" s="103"/>
      <c r="AF247" s="103"/>
      <c r="AG247" s="103"/>
      <c r="AH247" s="103"/>
      <c r="AI247" s="103"/>
      <c r="AJ247" s="103"/>
      <c r="AK247" s="103"/>
      <c r="AL247" s="103"/>
      <c r="AM247" s="103"/>
      <c r="AN247" s="103"/>
      <c r="AO247" s="103"/>
      <c r="AP247" s="103"/>
      <c r="AQ247" s="103"/>
      <c r="AR247" s="103"/>
      <c r="AS247" s="103"/>
      <c r="AT247" s="103"/>
      <c r="AU247" s="103"/>
      <c r="AV247" s="100"/>
      <c r="AW247" s="104"/>
      <c r="AX247" s="101"/>
      <c r="AY247" s="101"/>
      <c r="AZ247" s="101"/>
      <c r="BA247" s="101"/>
      <c r="BB247" s="105"/>
      <c r="BC247" s="101"/>
      <c r="BD247" s="99"/>
      <c r="BE247" s="99"/>
      <c r="BF247" s="99"/>
      <c r="BG247" s="99"/>
      <c r="BH247" s="99"/>
    </row>
    <row r="248" spans="1:60" ht="18.75" hidden="1" x14ac:dyDescent="0.3">
      <c r="A248" s="101"/>
      <c r="B248" s="107"/>
      <c r="C248" s="102"/>
      <c r="D248" s="102"/>
      <c r="E248" s="102"/>
      <c r="F248" s="102"/>
      <c r="G248" s="102"/>
      <c r="H248" s="102"/>
      <c r="I248" s="102"/>
      <c r="J248" s="102"/>
      <c r="K248" s="102"/>
      <c r="L248" s="102"/>
      <c r="M248" s="102"/>
      <c r="N248" s="102"/>
      <c r="O248" s="102"/>
      <c r="P248" s="103"/>
      <c r="Q248" s="103"/>
      <c r="R248" s="103"/>
      <c r="S248" s="103"/>
      <c r="T248" s="100"/>
      <c r="U248" s="103"/>
      <c r="V248" s="103"/>
      <c r="W248" s="103"/>
      <c r="X248" s="103"/>
      <c r="Y248" s="103"/>
      <c r="Z248" s="103"/>
      <c r="AA248" s="103"/>
      <c r="AB248" s="103"/>
      <c r="AC248" s="103"/>
      <c r="AD248" s="103"/>
      <c r="AE248" s="103"/>
      <c r="AF248" s="103"/>
      <c r="AG248" s="103"/>
      <c r="AH248" s="103"/>
      <c r="AI248" s="103"/>
      <c r="AJ248" s="103"/>
      <c r="AK248" s="103"/>
      <c r="AL248" s="103"/>
      <c r="AM248" s="103"/>
      <c r="AN248" s="103"/>
      <c r="AO248" s="103"/>
      <c r="AP248" s="103"/>
      <c r="AQ248" s="103"/>
      <c r="AR248" s="103"/>
      <c r="AS248" s="103"/>
      <c r="AT248" s="103"/>
      <c r="AU248" s="103"/>
      <c r="AV248" s="100"/>
      <c r="AW248" s="104"/>
      <c r="AX248" s="101"/>
      <c r="AY248" s="101"/>
      <c r="AZ248" s="101"/>
      <c r="BA248" s="101"/>
      <c r="BB248" s="105"/>
      <c r="BC248" s="101"/>
      <c r="BD248" s="99"/>
      <c r="BE248" s="99"/>
      <c r="BF248" s="99"/>
      <c r="BG248" s="99"/>
      <c r="BH248" s="99"/>
    </row>
    <row r="249" spans="1:60" ht="18.75" hidden="1" x14ac:dyDescent="0.3">
      <c r="A249" s="101"/>
      <c r="B249" s="107"/>
      <c r="C249" s="102"/>
      <c r="D249" s="102"/>
      <c r="E249" s="102"/>
      <c r="F249" s="102"/>
      <c r="G249" s="102"/>
      <c r="H249" s="102"/>
      <c r="I249" s="102"/>
      <c r="J249" s="102"/>
      <c r="K249" s="102"/>
      <c r="L249" s="102"/>
      <c r="M249" s="102"/>
      <c r="N249" s="102"/>
      <c r="O249" s="102"/>
      <c r="P249" s="103"/>
      <c r="Q249" s="103"/>
      <c r="R249" s="103"/>
      <c r="S249" s="103"/>
      <c r="T249" s="100"/>
      <c r="U249" s="103"/>
      <c r="V249" s="103"/>
      <c r="W249" s="103"/>
      <c r="X249" s="103"/>
      <c r="Y249" s="103"/>
      <c r="Z249" s="103"/>
      <c r="AA249" s="103"/>
      <c r="AB249" s="103"/>
      <c r="AC249" s="103"/>
      <c r="AD249" s="103"/>
      <c r="AE249" s="103"/>
      <c r="AF249" s="103"/>
      <c r="AG249" s="103"/>
      <c r="AH249" s="103"/>
      <c r="AI249" s="103"/>
      <c r="AJ249" s="103"/>
      <c r="AK249" s="103"/>
      <c r="AL249" s="103"/>
      <c r="AM249" s="103"/>
      <c r="AN249" s="103"/>
      <c r="AO249" s="103"/>
      <c r="AP249" s="103"/>
      <c r="AQ249" s="103"/>
      <c r="AR249" s="103"/>
      <c r="AS249" s="103"/>
      <c r="AT249" s="103"/>
      <c r="AU249" s="103"/>
      <c r="AV249" s="100"/>
      <c r="AW249" s="104"/>
      <c r="AX249" s="101"/>
      <c r="AY249" s="101"/>
      <c r="AZ249" s="101"/>
      <c r="BA249" s="101"/>
      <c r="BB249" s="105"/>
      <c r="BC249" s="101"/>
      <c r="BD249" s="99"/>
      <c r="BE249" s="99"/>
      <c r="BF249" s="99"/>
      <c r="BG249" s="99"/>
      <c r="BH249" s="99"/>
    </row>
    <row r="250" spans="1:60" ht="18.75" hidden="1" x14ac:dyDescent="0.3">
      <c r="A250" s="101"/>
      <c r="B250" s="107"/>
      <c r="C250" s="102"/>
      <c r="D250" s="102"/>
      <c r="E250" s="102"/>
      <c r="F250" s="102"/>
      <c r="G250" s="102"/>
      <c r="H250" s="102"/>
      <c r="I250" s="102"/>
      <c r="J250" s="102"/>
      <c r="K250" s="102"/>
      <c r="L250" s="102"/>
      <c r="M250" s="102"/>
      <c r="N250" s="102"/>
      <c r="O250" s="102"/>
      <c r="P250" s="103"/>
      <c r="Q250" s="103"/>
      <c r="R250" s="103"/>
      <c r="S250" s="103"/>
      <c r="T250" s="100"/>
      <c r="U250" s="103"/>
      <c r="V250" s="103"/>
      <c r="W250" s="103"/>
      <c r="X250" s="103"/>
      <c r="Y250" s="103"/>
      <c r="Z250" s="103"/>
      <c r="AA250" s="103"/>
      <c r="AB250" s="103"/>
      <c r="AC250" s="103"/>
      <c r="AD250" s="103"/>
      <c r="AE250" s="103"/>
      <c r="AF250" s="103"/>
      <c r="AG250" s="103"/>
      <c r="AH250" s="103"/>
      <c r="AI250" s="103"/>
      <c r="AJ250" s="103"/>
      <c r="AK250" s="103"/>
      <c r="AL250" s="103"/>
      <c r="AM250" s="103"/>
      <c r="AN250" s="103"/>
      <c r="AO250" s="103"/>
      <c r="AP250" s="103"/>
      <c r="AQ250" s="103"/>
      <c r="AR250" s="103"/>
      <c r="AS250" s="103"/>
      <c r="AT250" s="103"/>
      <c r="AU250" s="103"/>
      <c r="AV250" s="100"/>
      <c r="AW250" s="104"/>
      <c r="AX250" s="101"/>
      <c r="AY250" s="101"/>
      <c r="AZ250" s="101"/>
      <c r="BA250" s="101"/>
      <c r="BB250" s="105"/>
      <c r="BC250" s="101"/>
      <c r="BD250" s="99"/>
      <c r="BE250" s="99"/>
      <c r="BF250" s="99"/>
      <c r="BG250" s="99"/>
      <c r="BH250" s="99"/>
    </row>
    <row r="251" spans="1:60" ht="18.75" hidden="1" x14ac:dyDescent="0.3">
      <c r="A251" s="101"/>
      <c r="B251" s="107"/>
      <c r="C251" s="102"/>
      <c r="D251" s="102"/>
      <c r="E251" s="102"/>
      <c r="F251" s="102"/>
      <c r="G251" s="102"/>
      <c r="H251" s="102"/>
      <c r="I251" s="102"/>
      <c r="J251" s="102"/>
      <c r="K251" s="102"/>
      <c r="L251" s="102"/>
      <c r="M251" s="102"/>
      <c r="N251" s="102"/>
      <c r="O251" s="102"/>
      <c r="P251" s="103"/>
      <c r="Q251" s="103"/>
      <c r="R251" s="103"/>
      <c r="S251" s="103"/>
      <c r="T251" s="100"/>
      <c r="U251" s="103"/>
      <c r="V251" s="103"/>
      <c r="W251" s="103"/>
      <c r="X251" s="103"/>
      <c r="Y251" s="103"/>
      <c r="Z251" s="103"/>
      <c r="AA251" s="103"/>
      <c r="AB251" s="103"/>
      <c r="AC251" s="103"/>
      <c r="AD251" s="103"/>
      <c r="AE251" s="103"/>
      <c r="AF251" s="103"/>
      <c r="AG251" s="103"/>
      <c r="AH251" s="103"/>
      <c r="AI251" s="103"/>
      <c r="AJ251" s="103"/>
      <c r="AK251" s="103"/>
      <c r="AL251" s="103"/>
      <c r="AM251" s="103"/>
      <c r="AN251" s="103"/>
      <c r="AO251" s="103"/>
      <c r="AP251" s="103"/>
      <c r="AQ251" s="103"/>
      <c r="AR251" s="103"/>
      <c r="AS251" s="103"/>
      <c r="AT251" s="103"/>
      <c r="AU251" s="103"/>
      <c r="AV251" s="100"/>
      <c r="AW251" s="104"/>
      <c r="AX251" s="101"/>
      <c r="AY251" s="101"/>
      <c r="AZ251" s="101"/>
      <c r="BA251" s="101"/>
      <c r="BB251" s="105"/>
      <c r="BC251" s="101"/>
      <c r="BD251" s="99"/>
      <c r="BE251" s="99"/>
      <c r="BF251" s="99"/>
      <c r="BG251" s="99"/>
      <c r="BH251" s="99"/>
    </row>
    <row r="252" spans="1:60" ht="18.75" hidden="1" x14ac:dyDescent="0.3">
      <c r="A252" s="101"/>
      <c r="B252" s="107"/>
      <c r="C252" s="102"/>
      <c r="D252" s="102"/>
      <c r="E252" s="102"/>
      <c r="F252" s="102"/>
      <c r="G252" s="102"/>
      <c r="H252" s="102"/>
      <c r="I252" s="102"/>
      <c r="J252" s="102"/>
      <c r="K252" s="102"/>
      <c r="L252" s="102"/>
      <c r="M252" s="102"/>
      <c r="N252" s="102"/>
      <c r="O252" s="102"/>
      <c r="P252" s="103"/>
      <c r="Q252" s="103"/>
      <c r="R252" s="103"/>
      <c r="S252" s="103"/>
      <c r="T252" s="100"/>
      <c r="U252" s="103"/>
      <c r="V252" s="103"/>
      <c r="W252" s="103"/>
      <c r="X252" s="103"/>
      <c r="Y252" s="103"/>
      <c r="Z252" s="103"/>
      <c r="AA252" s="103"/>
      <c r="AB252" s="103"/>
      <c r="AC252" s="103"/>
      <c r="AD252" s="103"/>
      <c r="AE252" s="103"/>
      <c r="AF252" s="103"/>
      <c r="AG252" s="103"/>
      <c r="AH252" s="103"/>
      <c r="AI252" s="103"/>
      <c r="AJ252" s="103"/>
      <c r="AK252" s="103"/>
      <c r="AL252" s="103"/>
      <c r="AM252" s="103"/>
      <c r="AN252" s="103"/>
      <c r="AO252" s="103"/>
      <c r="AP252" s="103"/>
      <c r="AQ252" s="103"/>
      <c r="AR252" s="103"/>
      <c r="AS252" s="103"/>
      <c r="AT252" s="103"/>
      <c r="AU252" s="103"/>
      <c r="AV252" s="100"/>
      <c r="AW252" s="104"/>
      <c r="AX252" s="101"/>
      <c r="AY252" s="101"/>
      <c r="AZ252" s="101"/>
      <c r="BA252" s="101"/>
      <c r="BB252" s="105"/>
      <c r="BC252" s="101"/>
      <c r="BD252" s="99"/>
      <c r="BE252" s="99"/>
      <c r="BF252" s="99"/>
      <c r="BG252" s="99"/>
      <c r="BH252" s="99"/>
    </row>
    <row r="253" spans="1:60" ht="18.75" hidden="1" x14ac:dyDescent="0.3">
      <c r="A253" s="101"/>
      <c r="B253" s="107"/>
      <c r="C253" s="102"/>
      <c r="D253" s="102"/>
      <c r="E253" s="102"/>
      <c r="F253" s="102"/>
      <c r="G253" s="102"/>
      <c r="H253" s="102"/>
      <c r="I253" s="102"/>
      <c r="J253" s="102"/>
      <c r="K253" s="102"/>
      <c r="L253" s="102"/>
      <c r="M253" s="102"/>
      <c r="N253" s="102"/>
      <c r="O253" s="102"/>
      <c r="P253" s="103"/>
      <c r="Q253" s="103"/>
      <c r="R253" s="103"/>
      <c r="S253" s="103"/>
      <c r="T253" s="100"/>
      <c r="U253" s="103"/>
      <c r="V253" s="103"/>
      <c r="W253" s="103"/>
      <c r="X253" s="103"/>
      <c r="Y253" s="103"/>
      <c r="Z253" s="103"/>
      <c r="AA253" s="103"/>
      <c r="AB253" s="103"/>
      <c r="AC253" s="103"/>
      <c r="AD253" s="103"/>
      <c r="AE253" s="103"/>
      <c r="AF253" s="103"/>
      <c r="AG253" s="103"/>
      <c r="AH253" s="103"/>
      <c r="AI253" s="103"/>
      <c r="AJ253" s="103"/>
      <c r="AK253" s="103"/>
      <c r="AL253" s="103"/>
      <c r="AM253" s="103"/>
      <c r="AN253" s="103"/>
      <c r="AO253" s="103"/>
      <c r="AP253" s="103"/>
      <c r="AQ253" s="103"/>
      <c r="AR253" s="103"/>
      <c r="AS253" s="103"/>
      <c r="AT253" s="103"/>
      <c r="AU253" s="103"/>
      <c r="AV253" s="100"/>
      <c r="AW253" s="104"/>
      <c r="AX253" s="101"/>
      <c r="AY253" s="101"/>
      <c r="AZ253" s="101"/>
      <c r="BA253" s="101"/>
      <c r="BB253" s="105"/>
      <c r="BC253" s="101"/>
      <c r="BD253" s="99"/>
      <c r="BE253" s="99"/>
      <c r="BF253" s="99"/>
      <c r="BG253" s="99"/>
      <c r="BH253" s="99"/>
    </row>
    <row r="254" spans="1:60" ht="18.75" hidden="1" x14ac:dyDescent="0.3">
      <c r="A254" s="101"/>
      <c r="B254" s="107"/>
      <c r="C254" s="102"/>
      <c r="D254" s="102"/>
      <c r="E254" s="102"/>
      <c r="F254" s="102"/>
      <c r="G254" s="102"/>
      <c r="H254" s="102"/>
      <c r="I254" s="102"/>
      <c r="J254" s="102"/>
      <c r="K254" s="102"/>
      <c r="L254" s="102"/>
      <c r="M254" s="102"/>
      <c r="N254" s="102"/>
      <c r="O254" s="102"/>
      <c r="P254" s="103"/>
      <c r="Q254" s="103"/>
      <c r="R254" s="103"/>
      <c r="S254" s="103"/>
      <c r="T254" s="100"/>
      <c r="U254" s="103"/>
      <c r="V254" s="103"/>
      <c r="W254" s="103"/>
      <c r="X254" s="103"/>
      <c r="Y254" s="103"/>
      <c r="Z254" s="103"/>
      <c r="AA254" s="103"/>
      <c r="AB254" s="103"/>
      <c r="AC254" s="103"/>
      <c r="AD254" s="103"/>
      <c r="AE254" s="103"/>
      <c r="AF254" s="103"/>
      <c r="AG254" s="103"/>
      <c r="AH254" s="103"/>
      <c r="AI254" s="103"/>
      <c r="AJ254" s="103"/>
      <c r="AK254" s="103"/>
      <c r="AL254" s="103"/>
      <c r="AM254" s="103"/>
      <c r="AN254" s="103"/>
      <c r="AO254" s="103"/>
      <c r="AP254" s="103"/>
      <c r="AQ254" s="103"/>
      <c r="AR254" s="103"/>
      <c r="AS254" s="103"/>
      <c r="AT254" s="103"/>
      <c r="AU254" s="103"/>
      <c r="AV254" s="100"/>
      <c r="AW254" s="104"/>
      <c r="AX254" s="101"/>
      <c r="AY254" s="101"/>
      <c r="AZ254" s="101"/>
      <c r="BA254" s="101"/>
      <c r="BB254" s="105"/>
      <c r="BC254" s="101"/>
      <c r="BD254" s="99"/>
      <c r="BE254" s="99"/>
      <c r="BF254" s="99"/>
      <c r="BG254" s="99"/>
      <c r="BH254" s="99"/>
    </row>
    <row r="255" spans="1:60" ht="18.75" hidden="1" x14ac:dyDescent="0.3">
      <c r="A255" s="101"/>
      <c r="B255" s="107"/>
      <c r="C255" s="102"/>
      <c r="D255" s="102"/>
      <c r="E255" s="102"/>
      <c r="F255" s="102"/>
      <c r="G255" s="102"/>
      <c r="H255" s="102"/>
      <c r="I255" s="102"/>
      <c r="J255" s="102"/>
      <c r="K255" s="102"/>
      <c r="L255" s="102"/>
      <c r="M255" s="102"/>
      <c r="N255" s="102"/>
      <c r="O255" s="102"/>
      <c r="P255" s="103"/>
      <c r="Q255" s="103"/>
      <c r="R255" s="103"/>
      <c r="S255" s="103"/>
      <c r="T255" s="100"/>
      <c r="U255" s="103"/>
      <c r="V255" s="103"/>
      <c r="W255" s="103"/>
      <c r="X255" s="103"/>
      <c r="Y255" s="103"/>
      <c r="Z255" s="103"/>
      <c r="AA255" s="103"/>
      <c r="AB255" s="103"/>
      <c r="AC255" s="103"/>
      <c r="AD255" s="103"/>
      <c r="AE255" s="103"/>
      <c r="AF255" s="103"/>
      <c r="AG255" s="103"/>
      <c r="AH255" s="103"/>
      <c r="AI255" s="103"/>
      <c r="AJ255" s="103"/>
      <c r="AK255" s="103"/>
      <c r="AL255" s="103"/>
      <c r="AM255" s="103"/>
      <c r="AN255" s="103"/>
      <c r="AO255" s="103"/>
      <c r="AP255" s="103"/>
      <c r="AQ255" s="103"/>
      <c r="AR255" s="103"/>
      <c r="AS255" s="103"/>
      <c r="AT255" s="103"/>
      <c r="AU255" s="103"/>
      <c r="AV255" s="100"/>
      <c r="AW255" s="104"/>
      <c r="AX255" s="101"/>
      <c r="AY255" s="101"/>
      <c r="AZ255" s="101"/>
      <c r="BA255" s="101"/>
      <c r="BB255" s="105"/>
      <c r="BC255" s="101"/>
      <c r="BD255" s="99"/>
      <c r="BE255" s="99"/>
      <c r="BF255" s="99"/>
      <c r="BG255" s="99"/>
      <c r="BH255" s="99"/>
    </row>
    <row r="256" spans="1:60" ht="18.75" hidden="1" x14ac:dyDescent="0.3">
      <c r="A256" s="101"/>
      <c r="B256" s="107"/>
      <c r="C256" s="102"/>
      <c r="D256" s="102"/>
      <c r="E256" s="102"/>
      <c r="F256" s="102"/>
      <c r="G256" s="102"/>
      <c r="H256" s="102"/>
      <c r="I256" s="102"/>
      <c r="J256" s="102"/>
      <c r="K256" s="102"/>
      <c r="L256" s="102"/>
      <c r="M256" s="102"/>
      <c r="N256" s="102"/>
      <c r="O256" s="102"/>
      <c r="P256" s="103"/>
      <c r="Q256" s="103"/>
      <c r="R256" s="103"/>
      <c r="S256" s="103"/>
      <c r="T256" s="100"/>
      <c r="U256" s="103"/>
      <c r="V256" s="103"/>
      <c r="W256" s="103"/>
      <c r="X256" s="103"/>
      <c r="Y256" s="103"/>
      <c r="Z256" s="103"/>
      <c r="AA256" s="103"/>
      <c r="AB256" s="103"/>
      <c r="AC256" s="103"/>
      <c r="AD256" s="103"/>
      <c r="AE256" s="103"/>
      <c r="AF256" s="103"/>
      <c r="AG256" s="103"/>
      <c r="AH256" s="103"/>
      <c r="AI256" s="103"/>
      <c r="AJ256" s="103"/>
      <c r="AK256" s="103"/>
      <c r="AL256" s="103"/>
      <c r="AM256" s="103"/>
      <c r="AN256" s="103"/>
      <c r="AO256" s="103"/>
      <c r="AP256" s="103"/>
      <c r="AQ256" s="103"/>
      <c r="AR256" s="103"/>
      <c r="AS256" s="103"/>
      <c r="AT256" s="103"/>
      <c r="AU256" s="103"/>
      <c r="AV256" s="100"/>
      <c r="AW256" s="104"/>
      <c r="AX256" s="101"/>
      <c r="AY256" s="101"/>
      <c r="AZ256" s="101"/>
      <c r="BA256" s="101"/>
      <c r="BB256" s="105"/>
      <c r="BC256" s="101"/>
      <c r="BD256" s="99"/>
      <c r="BE256" s="99"/>
      <c r="BF256" s="99"/>
      <c r="BG256" s="99"/>
      <c r="BH256" s="99"/>
    </row>
    <row r="257" spans="1:60" ht="18.75" hidden="1" x14ac:dyDescent="0.3">
      <c r="A257" s="101"/>
      <c r="B257" s="107"/>
      <c r="C257" s="102"/>
      <c r="D257" s="102"/>
      <c r="E257" s="102"/>
      <c r="F257" s="102"/>
      <c r="G257" s="102"/>
      <c r="H257" s="102"/>
      <c r="I257" s="102"/>
      <c r="J257" s="102"/>
      <c r="K257" s="102"/>
      <c r="L257" s="102"/>
      <c r="M257" s="102"/>
      <c r="N257" s="102"/>
      <c r="O257" s="102"/>
      <c r="P257" s="103"/>
      <c r="Q257" s="103"/>
      <c r="R257" s="103"/>
      <c r="S257" s="103"/>
      <c r="T257" s="100"/>
      <c r="U257" s="103"/>
      <c r="V257" s="103"/>
      <c r="W257" s="103"/>
      <c r="X257" s="103"/>
      <c r="Y257" s="103"/>
      <c r="Z257" s="103"/>
      <c r="AA257" s="103"/>
      <c r="AB257" s="103"/>
      <c r="AC257" s="103"/>
      <c r="AD257" s="103"/>
      <c r="AE257" s="103"/>
      <c r="AF257" s="103"/>
      <c r="AG257" s="103"/>
      <c r="AH257" s="103"/>
      <c r="AI257" s="103"/>
      <c r="AJ257" s="103"/>
      <c r="AK257" s="103"/>
      <c r="AL257" s="103"/>
      <c r="AM257" s="103"/>
      <c r="AN257" s="103"/>
      <c r="AO257" s="103"/>
      <c r="AP257" s="103"/>
      <c r="AQ257" s="103"/>
      <c r="AR257" s="103"/>
      <c r="AS257" s="103"/>
      <c r="AT257" s="103"/>
      <c r="AU257" s="103"/>
      <c r="AV257" s="100"/>
      <c r="AW257" s="104"/>
      <c r="AX257" s="101"/>
      <c r="AY257" s="101"/>
      <c r="AZ257" s="101"/>
      <c r="BA257" s="101"/>
      <c r="BB257" s="105"/>
      <c r="BC257" s="101"/>
      <c r="BD257" s="99"/>
      <c r="BE257" s="99"/>
      <c r="BF257" s="99"/>
      <c r="BG257" s="99"/>
      <c r="BH257" s="99"/>
    </row>
    <row r="258" spans="1:60" ht="18.75" hidden="1" x14ac:dyDescent="0.3">
      <c r="A258" s="101"/>
      <c r="B258" s="107"/>
      <c r="C258" s="102"/>
      <c r="D258" s="102"/>
      <c r="E258" s="102"/>
      <c r="F258" s="102"/>
      <c r="G258" s="102"/>
      <c r="H258" s="102"/>
      <c r="I258" s="102"/>
      <c r="J258" s="102"/>
      <c r="K258" s="102"/>
      <c r="L258" s="102"/>
      <c r="M258" s="102"/>
      <c r="N258" s="102"/>
      <c r="O258" s="102"/>
      <c r="P258" s="103"/>
      <c r="Q258" s="103"/>
      <c r="R258" s="103"/>
      <c r="S258" s="103"/>
      <c r="T258" s="100"/>
      <c r="U258" s="103"/>
      <c r="V258" s="103"/>
      <c r="W258" s="103"/>
      <c r="X258" s="103"/>
      <c r="Y258" s="103"/>
      <c r="Z258" s="103"/>
      <c r="AA258" s="103"/>
      <c r="AB258" s="103"/>
      <c r="AC258" s="103"/>
      <c r="AD258" s="103"/>
      <c r="AE258" s="103"/>
      <c r="AF258" s="103"/>
      <c r="AG258" s="103"/>
      <c r="AH258" s="103"/>
      <c r="AI258" s="103"/>
      <c r="AJ258" s="103"/>
      <c r="AK258" s="103"/>
      <c r="AL258" s="103"/>
      <c r="AM258" s="103"/>
      <c r="AN258" s="103"/>
      <c r="AO258" s="103"/>
      <c r="AP258" s="103"/>
      <c r="AQ258" s="103"/>
      <c r="AR258" s="103"/>
      <c r="AS258" s="103"/>
      <c r="AT258" s="103"/>
      <c r="AU258" s="103"/>
      <c r="AV258" s="100"/>
      <c r="AW258" s="104"/>
      <c r="AX258" s="101"/>
      <c r="AY258" s="101"/>
      <c r="AZ258" s="101"/>
      <c r="BA258" s="101"/>
      <c r="BB258" s="105"/>
      <c r="BC258" s="101"/>
      <c r="BD258" s="99"/>
      <c r="BE258" s="99"/>
      <c r="BF258" s="99"/>
      <c r="BG258" s="99"/>
      <c r="BH258" s="99"/>
    </row>
    <row r="259" spans="1:60" ht="18.75" hidden="1" x14ac:dyDescent="0.3">
      <c r="A259" s="101"/>
      <c r="B259" s="107"/>
      <c r="C259" s="102"/>
      <c r="D259" s="102"/>
      <c r="E259" s="102"/>
      <c r="F259" s="102"/>
      <c r="G259" s="102"/>
      <c r="H259" s="102"/>
      <c r="I259" s="102"/>
      <c r="J259" s="102"/>
      <c r="K259" s="102"/>
      <c r="L259" s="102"/>
      <c r="M259" s="102"/>
      <c r="N259" s="102"/>
      <c r="O259" s="102"/>
      <c r="P259" s="103"/>
      <c r="Q259" s="103"/>
      <c r="R259" s="103"/>
      <c r="S259" s="103"/>
      <c r="T259" s="100"/>
      <c r="U259" s="103"/>
      <c r="V259" s="103"/>
      <c r="W259" s="103"/>
      <c r="X259" s="103"/>
      <c r="Y259" s="103"/>
      <c r="Z259" s="103"/>
      <c r="AA259" s="103"/>
      <c r="AB259" s="103"/>
      <c r="AC259" s="103"/>
      <c r="AD259" s="103"/>
      <c r="AE259" s="103"/>
      <c r="AF259" s="103"/>
      <c r="AG259" s="103"/>
      <c r="AH259" s="103"/>
      <c r="AI259" s="103"/>
      <c r="AJ259" s="103"/>
      <c r="AK259" s="103"/>
      <c r="AL259" s="103"/>
      <c r="AM259" s="103"/>
      <c r="AN259" s="103"/>
      <c r="AO259" s="103"/>
      <c r="AP259" s="103"/>
      <c r="AQ259" s="103"/>
      <c r="AR259" s="103"/>
      <c r="AS259" s="103"/>
      <c r="AT259" s="103"/>
      <c r="AU259" s="103"/>
      <c r="AV259" s="100"/>
      <c r="AW259" s="104"/>
      <c r="AX259" s="101"/>
      <c r="AY259" s="101"/>
      <c r="AZ259" s="101"/>
      <c r="BA259" s="101"/>
      <c r="BB259" s="105"/>
      <c r="BC259" s="101"/>
      <c r="BD259" s="99"/>
      <c r="BE259" s="99"/>
      <c r="BF259" s="99"/>
      <c r="BG259" s="99"/>
      <c r="BH259" s="99"/>
    </row>
    <row r="260" spans="1:60" ht="18.75" hidden="1" x14ac:dyDescent="0.3">
      <c r="A260" s="101"/>
      <c r="B260" s="107"/>
      <c r="C260" s="102"/>
      <c r="D260" s="102"/>
      <c r="E260" s="102"/>
      <c r="F260" s="102"/>
      <c r="G260" s="102"/>
      <c r="H260" s="102"/>
      <c r="I260" s="102"/>
      <c r="J260" s="102"/>
      <c r="K260" s="102"/>
      <c r="L260" s="102"/>
      <c r="M260" s="102"/>
      <c r="N260" s="102"/>
      <c r="O260" s="102"/>
      <c r="P260" s="103"/>
      <c r="Q260" s="103"/>
      <c r="R260" s="103"/>
      <c r="S260" s="103"/>
      <c r="T260" s="100"/>
      <c r="U260" s="103"/>
      <c r="V260" s="103"/>
      <c r="W260" s="103"/>
      <c r="X260" s="103"/>
      <c r="Y260" s="103"/>
      <c r="Z260" s="103"/>
      <c r="AA260" s="103"/>
      <c r="AB260" s="103"/>
      <c r="AC260" s="103"/>
      <c r="AD260" s="103"/>
      <c r="AE260" s="103"/>
      <c r="AF260" s="103"/>
      <c r="AG260" s="103"/>
      <c r="AH260" s="103"/>
      <c r="AI260" s="103"/>
      <c r="AJ260" s="103"/>
      <c r="AK260" s="103"/>
      <c r="AL260" s="103"/>
      <c r="AM260" s="103"/>
      <c r="AN260" s="103"/>
      <c r="AO260" s="103"/>
      <c r="AP260" s="103"/>
      <c r="AQ260" s="103"/>
      <c r="AR260" s="103"/>
      <c r="AS260" s="103"/>
      <c r="AT260" s="103"/>
      <c r="AU260" s="103"/>
      <c r="AV260" s="100"/>
      <c r="AW260" s="104"/>
      <c r="AX260" s="101"/>
      <c r="AY260" s="101"/>
      <c r="AZ260" s="101"/>
      <c r="BA260" s="101"/>
      <c r="BB260" s="105"/>
      <c r="BC260" s="101"/>
      <c r="BD260" s="99"/>
      <c r="BE260" s="99"/>
      <c r="BF260" s="99"/>
      <c r="BG260" s="99"/>
      <c r="BH260" s="99"/>
    </row>
    <row r="261" spans="1:60" ht="18.75" hidden="1" x14ac:dyDescent="0.3">
      <c r="A261" s="101"/>
      <c r="B261" s="107"/>
      <c r="C261" s="102"/>
      <c r="D261" s="102"/>
      <c r="E261" s="102"/>
      <c r="F261" s="102"/>
      <c r="G261" s="102"/>
      <c r="H261" s="102"/>
      <c r="I261" s="102"/>
      <c r="J261" s="102"/>
      <c r="K261" s="102"/>
      <c r="L261" s="102"/>
      <c r="M261" s="102"/>
      <c r="N261" s="102"/>
      <c r="O261" s="102"/>
      <c r="P261" s="103"/>
      <c r="Q261" s="103"/>
      <c r="R261" s="103"/>
      <c r="S261" s="103"/>
      <c r="T261" s="100"/>
      <c r="U261" s="103"/>
      <c r="V261" s="103"/>
      <c r="W261" s="103"/>
      <c r="X261" s="103"/>
      <c r="Y261" s="103"/>
      <c r="Z261" s="103"/>
      <c r="AA261" s="103"/>
      <c r="AB261" s="103"/>
      <c r="AC261" s="103"/>
      <c r="AD261" s="103"/>
      <c r="AE261" s="103"/>
      <c r="AF261" s="103"/>
      <c r="AG261" s="103"/>
      <c r="AH261" s="103"/>
      <c r="AI261" s="103"/>
      <c r="AJ261" s="103"/>
      <c r="AK261" s="103"/>
      <c r="AL261" s="103"/>
      <c r="AM261" s="103"/>
      <c r="AN261" s="103"/>
      <c r="AO261" s="103"/>
      <c r="AP261" s="103"/>
      <c r="AQ261" s="103"/>
      <c r="AR261" s="103"/>
      <c r="AS261" s="103"/>
      <c r="AT261" s="103"/>
      <c r="AU261" s="103"/>
      <c r="AV261" s="100"/>
      <c r="AW261" s="104"/>
      <c r="AX261" s="101"/>
      <c r="AY261" s="101"/>
      <c r="AZ261" s="101"/>
      <c r="BA261" s="101"/>
      <c r="BB261" s="105"/>
      <c r="BC261" s="101"/>
      <c r="BD261" s="99"/>
      <c r="BE261" s="99"/>
      <c r="BF261" s="99"/>
      <c r="BG261" s="99"/>
      <c r="BH261" s="99"/>
    </row>
    <row r="262" spans="1:60" ht="18.75" hidden="1" x14ac:dyDescent="0.3">
      <c r="A262" s="101"/>
      <c r="B262" s="107"/>
      <c r="C262" s="102"/>
      <c r="D262" s="102"/>
      <c r="E262" s="102"/>
      <c r="F262" s="102"/>
      <c r="G262" s="102"/>
      <c r="H262" s="102"/>
      <c r="I262" s="102"/>
      <c r="J262" s="102"/>
      <c r="K262" s="102"/>
      <c r="L262" s="102"/>
      <c r="M262" s="102"/>
      <c r="N262" s="102"/>
      <c r="O262" s="102"/>
      <c r="P262" s="103"/>
      <c r="Q262" s="103"/>
      <c r="R262" s="103"/>
      <c r="S262" s="103"/>
      <c r="T262" s="100"/>
      <c r="U262" s="103"/>
      <c r="V262" s="103"/>
      <c r="W262" s="103"/>
      <c r="X262" s="103"/>
      <c r="Y262" s="103"/>
      <c r="Z262" s="103"/>
      <c r="AA262" s="103"/>
      <c r="AB262" s="103"/>
      <c r="AC262" s="103"/>
      <c r="AD262" s="103"/>
      <c r="AE262" s="103"/>
      <c r="AF262" s="103"/>
      <c r="AG262" s="103"/>
      <c r="AH262" s="103"/>
      <c r="AI262" s="103"/>
      <c r="AJ262" s="103"/>
      <c r="AK262" s="103"/>
      <c r="AL262" s="103"/>
      <c r="AM262" s="103"/>
      <c r="AN262" s="103"/>
      <c r="AO262" s="103"/>
      <c r="AP262" s="103"/>
      <c r="AQ262" s="103"/>
      <c r="AR262" s="103"/>
      <c r="AS262" s="103"/>
      <c r="AT262" s="103"/>
      <c r="AU262" s="103"/>
      <c r="AV262" s="100"/>
      <c r="AW262" s="104"/>
      <c r="AX262" s="101"/>
      <c r="AY262" s="101"/>
      <c r="AZ262" s="101"/>
      <c r="BA262" s="101"/>
      <c r="BB262" s="105"/>
      <c r="BC262" s="101"/>
      <c r="BD262" s="99"/>
      <c r="BE262" s="99"/>
      <c r="BF262" s="99"/>
      <c r="BG262" s="99"/>
      <c r="BH262" s="99"/>
    </row>
    <row r="263" spans="1:60" ht="18.75" hidden="1" x14ac:dyDescent="0.3">
      <c r="A263" s="101"/>
      <c r="B263" s="107"/>
      <c r="C263" s="102"/>
      <c r="D263" s="102"/>
      <c r="E263" s="102"/>
      <c r="F263" s="102"/>
      <c r="G263" s="102"/>
      <c r="H263" s="102"/>
      <c r="I263" s="102"/>
      <c r="J263" s="102"/>
      <c r="K263" s="102"/>
      <c r="L263" s="102"/>
      <c r="M263" s="102"/>
      <c r="N263" s="102"/>
      <c r="O263" s="102"/>
      <c r="P263" s="103"/>
      <c r="Q263" s="103"/>
      <c r="R263" s="103"/>
      <c r="S263" s="103"/>
      <c r="T263" s="100"/>
      <c r="U263" s="103"/>
      <c r="V263" s="103"/>
      <c r="W263" s="103"/>
      <c r="X263" s="103"/>
      <c r="Y263" s="103"/>
      <c r="Z263" s="103"/>
      <c r="AA263" s="103"/>
      <c r="AB263" s="103"/>
      <c r="AC263" s="103"/>
      <c r="AD263" s="103"/>
      <c r="AE263" s="103"/>
      <c r="AF263" s="103"/>
      <c r="AG263" s="103"/>
      <c r="AH263" s="103"/>
      <c r="AI263" s="103"/>
      <c r="AJ263" s="103"/>
      <c r="AK263" s="103"/>
      <c r="AL263" s="103"/>
      <c r="AM263" s="103"/>
      <c r="AN263" s="103"/>
      <c r="AO263" s="103"/>
      <c r="AP263" s="103"/>
      <c r="AQ263" s="103"/>
      <c r="AR263" s="103"/>
      <c r="AS263" s="103"/>
      <c r="AT263" s="103"/>
      <c r="AU263" s="103"/>
      <c r="AV263" s="100"/>
      <c r="AW263" s="104"/>
      <c r="AX263" s="101"/>
      <c r="AY263" s="101"/>
      <c r="AZ263" s="101"/>
      <c r="BA263" s="101"/>
      <c r="BB263" s="105"/>
      <c r="BC263" s="101"/>
      <c r="BD263" s="99"/>
      <c r="BE263" s="99"/>
      <c r="BF263" s="99"/>
      <c r="BG263" s="99"/>
      <c r="BH263" s="99"/>
    </row>
    <row r="264" spans="1:60" ht="18.75" hidden="1" x14ac:dyDescent="0.3">
      <c r="A264" s="101"/>
      <c r="B264" s="107"/>
      <c r="C264" s="102"/>
      <c r="D264" s="102"/>
      <c r="E264" s="102"/>
      <c r="F264" s="102"/>
      <c r="G264" s="102"/>
      <c r="H264" s="102"/>
      <c r="I264" s="102"/>
      <c r="J264" s="102"/>
      <c r="K264" s="102"/>
      <c r="L264" s="102"/>
      <c r="M264" s="102"/>
      <c r="N264" s="102"/>
      <c r="O264" s="102"/>
      <c r="P264" s="103"/>
      <c r="Q264" s="103"/>
      <c r="R264" s="103"/>
      <c r="S264" s="103"/>
      <c r="T264" s="100"/>
      <c r="U264" s="103"/>
      <c r="V264" s="103"/>
      <c r="W264" s="103"/>
      <c r="X264" s="103"/>
      <c r="Y264" s="103"/>
      <c r="Z264" s="103"/>
      <c r="AA264" s="103"/>
      <c r="AB264" s="103"/>
      <c r="AC264" s="103"/>
      <c r="AD264" s="103"/>
      <c r="AE264" s="103"/>
      <c r="AF264" s="103"/>
      <c r="AG264" s="103"/>
      <c r="AH264" s="103"/>
      <c r="AI264" s="103"/>
      <c r="AJ264" s="103"/>
      <c r="AK264" s="103"/>
      <c r="AL264" s="103"/>
      <c r="AM264" s="103"/>
      <c r="AN264" s="103"/>
      <c r="AO264" s="103"/>
      <c r="AP264" s="103"/>
      <c r="AQ264" s="103"/>
      <c r="AR264" s="103"/>
      <c r="AS264" s="103"/>
      <c r="AT264" s="103"/>
      <c r="AU264" s="103"/>
      <c r="AV264" s="100"/>
      <c r="AW264" s="104"/>
      <c r="AX264" s="101"/>
      <c r="AY264" s="101"/>
      <c r="AZ264" s="101"/>
      <c r="BA264" s="101"/>
      <c r="BB264" s="105"/>
      <c r="BC264" s="101"/>
      <c r="BD264" s="99"/>
      <c r="BE264" s="99"/>
      <c r="BF264" s="99"/>
      <c r="BG264" s="99"/>
      <c r="BH264" s="99"/>
    </row>
    <row r="265" spans="1:60" ht="18.75" hidden="1" x14ac:dyDescent="0.3">
      <c r="A265" s="101"/>
      <c r="B265" s="107"/>
      <c r="C265" s="102"/>
      <c r="D265" s="102"/>
      <c r="E265" s="102"/>
      <c r="F265" s="102"/>
      <c r="G265" s="102"/>
      <c r="H265" s="102"/>
      <c r="I265" s="102"/>
      <c r="J265" s="102"/>
      <c r="K265" s="102"/>
      <c r="L265" s="102"/>
      <c r="M265" s="102"/>
      <c r="N265" s="102"/>
      <c r="O265" s="102"/>
      <c r="P265" s="103"/>
      <c r="Q265" s="103"/>
      <c r="R265" s="103"/>
      <c r="S265" s="103"/>
      <c r="T265" s="100"/>
      <c r="U265" s="103"/>
      <c r="V265" s="103"/>
      <c r="W265" s="103"/>
      <c r="X265" s="103"/>
      <c r="Y265" s="103"/>
      <c r="Z265" s="103"/>
      <c r="AA265" s="103"/>
      <c r="AB265" s="103"/>
      <c r="AC265" s="103"/>
      <c r="AD265" s="103"/>
      <c r="AE265" s="103"/>
      <c r="AF265" s="103"/>
      <c r="AG265" s="103"/>
      <c r="AH265" s="103"/>
      <c r="AI265" s="103"/>
      <c r="AJ265" s="103"/>
      <c r="AK265" s="103"/>
      <c r="AL265" s="103"/>
      <c r="AM265" s="103"/>
      <c r="AN265" s="103"/>
      <c r="AO265" s="103"/>
      <c r="AP265" s="103"/>
      <c r="AQ265" s="103"/>
      <c r="AR265" s="103"/>
      <c r="AS265" s="103"/>
      <c r="AT265" s="103"/>
      <c r="AU265" s="103"/>
      <c r="AV265" s="100"/>
      <c r="AW265" s="104"/>
      <c r="AX265" s="101"/>
      <c r="AY265" s="101"/>
      <c r="AZ265" s="101"/>
      <c r="BA265" s="101"/>
      <c r="BB265" s="105"/>
      <c r="BC265" s="101"/>
      <c r="BD265" s="99"/>
      <c r="BE265" s="99"/>
      <c r="BF265" s="99"/>
      <c r="BG265" s="99"/>
      <c r="BH265" s="99"/>
    </row>
    <row r="266" spans="1:60" ht="18.75" hidden="1" x14ac:dyDescent="0.3">
      <c r="A266" s="101"/>
      <c r="B266" s="107"/>
      <c r="C266" s="102"/>
      <c r="D266" s="102"/>
      <c r="E266" s="102"/>
      <c r="F266" s="102"/>
      <c r="G266" s="102"/>
      <c r="H266" s="102"/>
      <c r="I266" s="102"/>
      <c r="J266" s="102"/>
      <c r="K266" s="102"/>
      <c r="L266" s="102"/>
      <c r="M266" s="102"/>
      <c r="N266" s="102"/>
      <c r="O266" s="102"/>
      <c r="P266" s="103"/>
      <c r="Q266" s="103"/>
      <c r="R266" s="103"/>
      <c r="S266" s="103"/>
      <c r="T266" s="100"/>
      <c r="U266" s="103"/>
      <c r="V266" s="103"/>
      <c r="W266" s="103"/>
      <c r="X266" s="103"/>
      <c r="Y266" s="103"/>
      <c r="Z266" s="103"/>
      <c r="AA266" s="103"/>
      <c r="AB266" s="103"/>
      <c r="AC266" s="103"/>
      <c r="AD266" s="103"/>
      <c r="AE266" s="103"/>
      <c r="AF266" s="103"/>
      <c r="AG266" s="103"/>
      <c r="AH266" s="103"/>
      <c r="AI266" s="103"/>
      <c r="AJ266" s="103"/>
      <c r="AK266" s="103"/>
      <c r="AL266" s="103"/>
      <c r="AM266" s="103"/>
      <c r="AN266" s="103"/>
      <c r="AO266" s="103"/>
      <c r="AP266" s="103"/>
      <c r="AQ266" s="103"/>
      <c r="AR266" s="103"/>
      <c r="AS266" s="103"/>
      <c r="AT266" s="103"/>
      <c r="AU266" s="103"/>
      <c r="AV266" s="100"/>
      <c r="AW266" s="104"/>
      <c r="AX266" s="101"/>
      <c r="AY266" s="101"/>
      <c r="AZ266" s="101"/>
      <c r="BA266" s="101"/>
      <c r="BB266" s="105"/>
      <c r="BC266" s="101"/>
      <c r="BD266" s="99"/>
      <c r="BE266" s="99"/>
      <c r="BF266" s="99"/>
      <c r="BG266" s="99"/>
      <c r="BH266" s="99"/>
    </row>
    <row r="267" spans="1:60" ht="18.75" hidden="1" x14ac:dyDescent="0.3">
      <c r="A267" s="101"/>
      <c r="B267" s="107"/>
      <c r="C267" s="102"/>
      <c r="D267" s="102"/>
      <c r="E267" s="102"/>
      <c r="F267" s="102"/>
      <c r="G267" s="102"/>
      <c r="H267" s="102"/>
      <c r="I267" s="102"/>
      <c r="J267" s="102"/>
      <c r="K267" s="102"/>
      <c r="L267" s="102"/>
      <c r="M267" s="102"/>
      <c r="N267" s="102"/>
      <c r="O267" s="102"/>
      <c r="P267" s="103"/>
      <c r="Q267" s="103"/>
      <c r="R267" s="103"/>
      <c r="S267" s="103"/>
      <c r="T267" s="100"/>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c r="AT267" s="103"/>
      <c r="AU267" s="103"/>
      <c r="AV267" s="100"/>
      <c r="AW267" s="104"/>
      <c r="AX267" s="101"/>
      <c r="AY267" s="101"/>
      <c r="AZ267" s="101"/>
      <c r="BA267" s="101"/>
      <c r="BB267" s="105"/>
      <c r="BC267" s="101"/>
      <c r="BD267" s="99"/>
      <c r="BE267" s="99"/>
      <c r="BF267" s="99"/>
      <c r="BG267" s="99"/>
      <c r="BH267" s="99"/>
    </row>
    <row r="268" spans="1:60" ht="18.75" hidden="1" x14ac:dyDescent="0.3">
      <c r="A268" s="101"/>
      <c r="B268" s="107"/>
      <c r="C268" s="102"/>
      <c r="D268" s="102"/>
      <c r="E268" s="102"/>
      <c r="F268" s="102"/>
      <c r="G268" s="102"/>
      <c r="H268" s="102"/>
      <c r="I268" s="102"/>
      <c r="J268" s="102"/>
      <c r="K268" s="102"/>
      <c r="L268" s="102"/>
      <c r="M268" s="102"/>
      <c r="N268" s="102"/>
      <c r="O268" s="102"/>
      <c r="P268" s="103"/>
      <c r="Q268" s="103"/>
      <c r="R268" s="103"/>
      <c r="S268" s="103"/>
      <c r="T268" s="100"/>
      <c r="U268" s="103"/>
      <c r="V268" s="103"/>
      <c r="W268" s="103"/>
      <c r="X268" s="103"/>
      <c r="Y268" s="103"/>
      <c r="Z268" s="103"/>
      <c r="AA268" s="103"/>
      <c r="AB268" s="103"/>
      <c r="AC268" s="103"/>
      <c r="AD268" s="103"/>
      <c r="AE268" s="103"/>
      <c r="AF268" s="103"/>
      <c r="AG268" s="103"/>
      <c r="AH268" s="103"/>
      <c r="AI268" s="103"/>
      <c r="AJ268" s="103"/>
      <c r="AK268" s="103"/>
      <c r="AL268" s="103"/>
      <c r="AM268" s="103"/>
      <c r="AN268" s="103"/>
      <c r="AO268" s="103"/>
      <c r="AP268" s="103"/>
      <c r="AQ268" s="103"/>
      <c r="AR268" s="103"/>
      <c r="AS268" s="103"/>
      <c r="AT268" s="103"/>
      <c r="AU268" s="103"/>
      <c r="AV268" s="100"/>
      <c r="AW268" s="104"/>
      <c r="AX268" s="101"/>
      <c r="AY268" s="101"/>
      <c r="AZ268" s="101"/>
      <c r="BA268" s="101"/>
      <c r="BB268" s="105"/>
      <c r="BC268" s="101"/>
      <c r="BD268" s="99"/>
      <c r="BE268" s="99"/>
      <c r="BF268" s="99"/>
      <c r="BG268" s="99"/>
      <c r="BH268" s="99"/>
    </row>
    <row r="269" spans="1:60" ht="18.75" hidden="1" x14ac:dyDescent="0.3">
      <c r="A269" s="101"/>
      <c r="B269" s="107"/>
      <c r="C269" s="102"/>
      <c r="D269" s="102"/>
      <c r="E269" s="102"/>
      <c r="F269" s="102"/>
      <c r="G269" s="102"/>
      <c r="H269" s="102"/>
      <c r="I269" s="102"/>
      <c r="J269" s="102"/>
      <c r="K269" s="102"/>
      <c r="L269" s="102"/>
      <c r="M269" s="102"/>
      <c r="N269" s="102"/>
      <c r="O269" s="102"/>
      <c r="P269" s="103"/>
      <c r="Q269" s="103"/>
      <c r="R269" s="103"/>
      <c r="S269" s="103"/>
      <c r="T269" s="100"/>
      <c r="U269" s="103"/>
      <c r="V269" s="103"/>
      <c r="W269" s="103"/>
      <c r="X269" s="103"/>
      <c r="Y269" s="103"/>
      <c r="Z269" s="103"/>
      <c r="AA269" s="103"/>
      <c r="AB269" s="103"/>
      <c r="AC269" s="103"/>
      <c r="AD269" s="103"/>
      <c r="AE269" s="103"/>
      <c r="AF269" s="103"/>
      <c r="AG269" s="103"/>
      <c r="AH269" s="103"/>
      <c r="AI269" s="103"/>
      <c r="AJ269" s="103"/>
      <c r="AK269" s="103"/>
      <c r="AL269" s="103"/>
      <c r="AM269" s="103"/>
      <c r="AN269" s="103"/>
      <c r="AO269" s="103"/>
      <c r="AP269" s="103"/>
      <c r="AQ269" s="103"/>
      <c r="AR269" s="103"/>
      <c r="AS269" s="103"/>
      <c r="AT269" s="103"/>
      <c r="AU269" s="103"/>
      <c r="AV269" s="100"/>
      <c r="AW269" s="104"/>
      <c r="AX269" s="101"/>
      <c r="AY269" s="101"/>
      <c r="AZ269" s="101"/>
      <c r="BA269" s="101"/>
      <c r="BB269" s="105"/>
      <c r="BC269" s="101"/>
      <c r="BD269" s="99"/>
      <c r="BE269" s="99"/>
      <c r="BF269" s="99"/>
      <c r="BG269" s="99"/>
      <c r="BH269" s="99"/>
    </row>
    <row r="270" spans="1:60" ht="18.75" hidden="1" x14ac:dyDescent="0.3">
      <c r="A270" s="101"/>
      <c r="B270" s="107"/>
      <c r="C270" s="102"/>
      <c r="D270" s="102"/>
      <c r="E270" s="102"/>
      <c r="F270" s="102"/>
      <c r="G270" s="102"/>
      <c r="H270" s="102"/>
      <c r="I270" s="102"/>
      <c r="J270" s="102"/>
      <c r="K270" s="102"/>
      <c r="L270" s="102"/>
      <c r="M270" s="102"/>
      <c r="N270" s="102"/>
      <c r="O270" s="102"/>
      <c r="P270" s="103"/>
      <c r="Q270" s="103"/>
      <c r="R270" s="103"/>
      <c r="S270" s="103"/>
      <c r="T270" s="100"/>
      <c r="U270" s="103"/>
      <c r="V270" s="103"/>
      <c r="W270" s="103"/>
      <c r="X270" s="103"/>
      <c r="Y270" s="103"/>
      <c r="Z270" s="103"/>
      <c r="AA270" s="103"/>
      <c r="AB270" s="103"/>
      <c r="AC270" s="103"/>
      <c r="AD270" s="103"/>
      <c r="AE270" s="103"/>
      <c r="AF270" s="103"/>
      <c r="AG270" s="103"/>
      <c r="AH270" s="103"/>
      <c r="AI270" s="103"/>
      <c r="AJ270" s="103"/>
      <c r="AK270" s="103"/>
      <c r="AL270" s="103"/>
      <c r="AM270" s="103"/>
      <c r="AN270" s="103"/>
      <c r="AO270" s="103"/>
      <c r="AP270" s="103"/>
      <c r="AQ270" s="103"/>
      <c r="AR270" s="103"/>
      <c r="AS270" s="103"/>
      <c r="AT270" s="103"/>
      <c r="AU270" s="103"/>
      <c r="AV270" s="100"/>
      <c r="AW270" s="104"/>
      <c r="AX270" s="101"/>
      <c r="AY270" s="101"/>
      <c r="AZ270" s="101"/>
      <c r="BA270" s="101"/>
      <c r="BB270" s="105"/>
      <c r="BC270" s="101"/>
      <c r="BD270" s="99"/>
      <c r="BE270" s="99"/>
      <c r="BF270" s="99"/>
      <c r="BG270" s="99"/>
      <c r="BH270" s="99"/>
    </row>
    <row r="271" spans="1:60" ht="18.75" hidden="1" x14ac:dyDescent="0.3">
      <c r="A271" s="101"/>
      <c r="B271" s="107"/>
      <c r="C271" s="102"/>
      <c r="D271" s="102"/>
      <c r="E271" s="102"/>
      <c r="F271" s="102"/>
      <c r="G271" s="102"/>
      <c r="H271" s="102"/>
      <c r="I271" s="102"/>
      <c r="J271" s="102"/>
      <c r="K271" s="102"/>
      <c r="L271" s="102"/>
      <c r="M271" s="102"/>
      <c r="N271" s="102"/>
      <c r="O271" s="102"/>
      <c r="P271" s="103"/>
      <c r="Q271" s="103"/>
      <c r="R271" s="103"/>
      <c r="S271" s="103"/>
      <c r="T271" s="100"/>
      <c r="U271" s="103"/>
      <c r="V271" s="103"/>
      <c r="W271" s="103"/>
      <c r="X271" s="103"/>
      <c r="Y271" s="103"/>
      <c r="Z271" s="103"/>
      <c r="AA271" s="103"/>
      <c r="AB271" s="103"/>
      <c r="AC271" s="103"/>
      <c r="AD271" s="103"/>
      <c r="AE271" s="103"/>
      <c r="AF271" s="103"/>
      <c r="AG271" s="103"/>
      <c r="AH271" s="103"/>
      <c r="AI271" s="103"/>
      <c r="AJ271" s="103"/>
      <c r="AK271" s="103"/>
      <c r="AL271" s="103"/>
      <c r="AM271" s="103"/>
      <c r="AN271" s="103"/>
      <c r="AO271" s="103"/>
      <c r="AP271" s="103"/>
      <c r="AQ271" s="103"/>
      <c r="AR271" s="103"/>
      <c r="AS271" s="103"/>
      <c r="AT271" s="103"/>
      <c r="AU271" s="103"/>
      <c r="AV271" s="100"/>
      <c r="AW271" s="104"/>
      <c r="AX271" s="101"/>
      <c r="AY271" s="101"/>
      <c r="AZ271" s="101"/>
      <c r="BA271" s="101"/>
      <c r="BB271" s="105"/>
      <c r="BC271" s="101"/>
      <c r="BD271" s="99"/>
      <c r="BE271" s="99"/>
      <c r="BF271" s="99"/>
      <c r="BG271" s="99"/>
      <c r="BH271" s="99"/>
    </row>
    <row r="272" spans="1:60" ht="18.75" hidden="1" x14ac:dyDescent="0.3">
      <c r="A272" s="101"/>
      <c r="B272" s="107"/>
      <c r="C272" s="102"/>
      <c r="D272" s="102"/>
      <c r="E272" s="102"/>
      <c r="F272" s="102"/>
      <c r="G272" s="102"/>
      <c r="H272" s="102"/>
      <c r="I272" s="102"/>
      <c r="J272" s="102"/>
      <c r="K272" s="102"/>
      <c r="L272" s="102"/>
      <c r="M272" s="102"/>
      <c r="N272" s="102"/>
      <c r="O272" s="102"/>
      <c r="P272" s="103"/>
      <c r="Q272" s="103"/>
      <c r="R272" s="103"/>
      <c r="S272" s="103"/>
      <c r="T272" s="100"/>
      <c r="U272" s="103"/>
      <c r="V272" s="103"/>
      <c r="W272" s="103"/>
      <c r="X272" s="103"/>
      <c r="Y272" s="103"/>
      <c r="Z272" s="103"/>
      <c r="AA272" s="103"/>
      <c r="AB272" s="103"/>
      <c r="AC272" s="103"/>
      <c r="AD272" s="103"/>
      <c r="AE272" s="103"/>
      <c r="AF272" s="103"/>
      <c r="AG272" s="103"/>
      <c r="AH272" s="103"/>
      <c r="AI272" s="103"/>
      <c r="AJ272" s="103"/>
      <c r="AK272" s="103"/>
      <c r="AL272" s="103"/>
      <c r="AM272" s="103"/>
      <c r="AN272" s="103"/>
      <c r="AO272" s="103"/>
      <c r="AP272" s="103"/>
      <c r="AQ272" s="103"/>
      <c r="AR272" s="103"/>
      <c r="AS272" s="103"/>
      <c r="AT272" s="103"/>
      <c r="AU272" s="103"/>
      <c r="AV272" s="100"/>
      <c r="AW272" s="104"/>
      <c r="AX272" s="101"/>
      <c r="AY272" s="101"/>
      <c r="AZ272" s="101"/>
      <c r="BA272" s="101"/>
      <c r="BB272" s="105"/>
      <c r="BC272" s="101"/>
      <c r="BD272" s="99"/>
      <c r="BE272" s="99"/>
      <c r="BF272" s="99"/>
      <c r="BG272" s="99"/>
      <c r="BH272" s="99"/>
    </row>
    <row r="273" spans="1:60" ht="18.75" hidden="1" x14ac:dyDescent="0.3">
      <c r="A273" s="101"/>
      <c r="B273" s="107"/>
      <c r="C273" s="102"/>
      <c r="D273" s="102"/>
      <c r="E273" s="102"/>
      <c r="F273" s="102"/>
      <c r="G273" s="102"/>
      <c r="H273" s="102"/>
      <c r="I273" s="102"/>
      <c r="J273" s="102"/>
      <c r="K273" s="102"/>
      <c r="L273" s="102"/>
      <c r="M273" s="102"/>
      <c r="N273" s="102"/>
      <c r="O273" s="102"/>
      <c r="P273" s="103"/>
      <c r="Q273" s="103"/>
      <c r="R273" s="103"/>
      <c r="S273" s="103"/>
      <c r="T273" s="100"/>
      <c r="U273" s="103"/>
      <c r="V273" s="103"/>
      <c r="W273" s="103"/>
      <c r="X273" s="103"/>
      <c r="Y273" s="103"/>
      <c r="Z273" s="103"/>
      <c r="AA273" s="103"/>
      <c r="AB273" s="103"/>
      <c r="AC273" s="103"/>
      <c r="AD273" s="103"/>
      <c r="AE273" s="103"/>
      <c r="AF273" s="103"/>
      <c r="AG273" s="103"/>
      <c r="AH273" s="103"/>
      <c r="AI273" s="103"/>
      <c r="AJ273" s="103"/>
      <c r="AK273" s="103"/>
      <c r="AL273" s="103"/>
      <c r="AM273" s="103"/>
      <c r="AN273" s="103"/>
      <c r="AO273" s="103"/>
      <c r="AP273" s="103"/>
      <c r="AQ273" s="103"/>
      <c r="AR273" s="103"/>
      <c r="AS273" s="103"/>
      <c r="AT273" s="103"/>
      <c r="AU273" s="103"/>
      <c r="AV273" s="100"/>
      <c r="AW273" s="104"/>
      <c r="AX273" s="101"/>
      <c r="AY273" s="101"/>
      <c r="AZ273" s="101"/>
      <c r="BA273" s="101"/>
      <c r="BB273" s="105"/>
      <c r="BC273" s="101"/>
      <c r="BD273" s="99"/>
      <c r="BE273" s="99"/>
      <c r="BF273" s="99"/>
      <c r="BG273" s="99"/>
      <c r="BH273" s="99"/>
    </row>
    <row r="274" spans="1:60" ht="18.75" hidden="1" x14ac:dyDescent="0.3">
      <c r="A274" s="101"/>
      <c r="B274" s="107"/>
      <c r="C274" s="102"/>
      <c r="D274" s="102"/>
      <c r="E274" s="102"/>
      <c r="F274" s="102"/>
      <c r="G274" s="102"/>
      <c r="H274" s="102"/>
      <c r="I274" s="102"/>
      <c r="J274" s="102"/>
      <c r="K274" s="102"/>
      <c r="L274" s="102"/>
      <c r="M274" s="102"/>
      <c r="N274" s="102"/>
      <c r="O274" s="102"/>
      <c r="P274" s="103"/>
      <c r="Q274" s="103"/>
      <c r="R274" s="103"/>
      <c r="S274" s="103"/>
      <c r="T274" s="100"/>
      <c r="U274" s="103"/>
      <c r="V274" s="103"/>
      <c r="W274" s="103"/>
      <c r="X274" s="103"/>
      <c r="Y274" s="103"/>
      <c r="Z274" s="103"/>
      <c r="AA274" s="103"/>
      <c r="AB274" s="103"/>
      <c r="AC274" s="103"/>
      <c r="AD274" s="103"/>
      <c r="AE274" s="103"/>
      <c r="AF274" s="103"/>
      <c r="AG274" s="103"/>
      <c r="AH274" s="103"/>
      <c r="AI274" s="103"/>
      <c r="AJ274" s="103"/>
      <c r="AK274" s="103"/>
      <c r="AL274" s="103"/>
      <c r="AM274" s="103"/>
      <c r="AN274" s="103"/>
      <c r="AO274" s="103"/>
      <c r="AP274" s="103"/>
      <c r="AQ274" s="103"/>
      <c r="AR274" s="103"/>
      <c r="AS274" s="103"/>
      <c r="AT274" s="103"/>
      <c r="AU274" s="103"/>
      <c r="AV274" s="100"/>
      <c r="AW274" s="104"/>
      <c r="AX274" s="101"/>
      <c r="AY274" s="101"/>
      <c r="AZ274" s="101"/>
      <c r="BA274" s="101"/>
      <c r="BB274" s="105"/>
      <c r="BC274" s="101"/>
      <c r="BD274" s="99"/>
      <c r="BE274" s="99"/>
      <c r="BF274" s="99"/>
      <c r="BG274" s="99"/>
      <c r="BH274" s="99"/>
    </row>
    <row r="275" spans="1:60" ht="18.75" hidden="1" x14ac:dyDescent="0.3">
      <c r="A275" s="101"/>
      <c r="B275" s="107"/>
      <c r="C275" s="102"/>
      <c r="D275" s="102"/>
      <c r="E275" s="102"/>
      <c r="F275" s="102"/>
      <c r="G275" s="102"/>
      <c r="H275" s="102"/>
      <c r="I275" s="102"/>
      <c r="J275" s="102"/>
      <c r="K275" s="102"/>
      <c r="L275" s="102"/>
      <c r="M275" s="102"/>
      <c r="N275" s="102"/>
      <c r="O275" s="102"/>
      <c r="P275" s="103"/>
      <c r="Q275" s="103"/>
      <c r="R275" s="103"/>
      <c r="S275" s="103"/>
      <c r="T275" s="100"/>
      <c r="U275" s="103"/>
      <c r="V275" s="103"/>
      <c r="W275" s="103"/>
      <c r="X275" s="103"/>
      <c r="Y275" s="103"/>
      <c r="Z275" s="103"/>
      <c r="AA275" s="103"/>
      <c r="AB275" s="103"/>
      <c r="AC275" s="103"/>
      <c r="AD275" s="103"/>
      <c r="AE275" s="103"/>
      <c r="AF275" s="103"/>
      <c r="AG275" s="103"/>
      <c r="AH275" s="103"/>
      <c r="AI275" s="103"/>
      <c r="AJ275" s="103"/>
      <c r="AK275" s="103"/>
      <c r="AL275" s="103"/>
      <c r="AM275" s="103"/>
      <c r="AN275" s="103"/>
      <c r="AO275" s="103"/>
      <c r="AP275" s="103"/>
      <c r="AQ275" s="103"/>
      <c r="AR275" s="103"/>
      <c r="AS275" s="103"/>
      <c r="AT275" s="103"/>
      <c r="AU275" s="103"/>
      <c r="AV275" s="100"/>
      <c r="AW275" s="104"/>
      <c r="AX275" s="101"/>
      <c r="AY275" s="101"/>
      <c r="AZ275" s="101"/>
      <c r="BA275" s="101"/>
      <c r="BB275" s="105"/>
      <c r="BC275" s="101"/>
      <c r="BD275" s="99"/>
      <c r="BE275" s="99"/>
      <c r="BF275" s="99"/>
      <c r="BG275" s="99"/>
      <c r="BH275" s="99"/>
    </row>
    <row r="276" spans="1:60" ht="18.75" hidden="1" x14ac:dyDescent="0.3">
      <c r="A276" s="101"/>
      <c r="B276" s="107"/>
      <c r="C276" s="102"/>
      <c r="D276" s="102"/>
      <c r="E276" s="102"/>
      <c r="F276" s="102"/>
      <c r="G276" s="102"/>
      <c r="H276" s="102"/>
      <c r="I276" s="102"/>
      <c r="J276" s="102"/>
      <c r="K276" s="102"/>
      <c r="L276" s="102"/>
      <c r="M276" s="102"/>
      <c r="N276" s="102"/>
      <c r="O276" s="102"/>
      <c r="P276" s="103"/>
      <c r="Q276" s="103"/>
      <c r="R276" s="103"/>
      <c r="S276" s="103"/>
      <c r="T276" s="100"/>
      <c r="U276" s="103"/>
      <c r="V276" s="103"/>
      <c r="W276" s="103"/>
      <c r="X276" s="103"/>
      <c r="Y276" s="103"/>
      <c r="Z276" s="103"/>
      <c r="AA276" s="103"/>
      <c r="AB276" s="103"/>
      <c r="AC276" s="103"/>
      <c r="AD276" s="103"/>
      <c r="AE276" s="103"/>
      <c r="AF276" s="103"/>
      <c r="AG276" s="103"/>
      <c r="AH276" s="103"/>
      <c r="AI276" s="103"/>
      <c r="AJ276" s="103"/>
      <c r="AK276" s="103"/>
      <c r="AL276" s="103"/>
      <c r="AM276" s="103"/>
      <c r="AN276" s="103"/>
      <c r="AO276" s="103"/>
      <c r="AP276" s="103"/>
      <c r="AQ276" s="103"/>
      <c r="AR276" s="103"/>
      <c r="AS276" s="103"/>
      <c r="AT276" s="103"/>
      <c r="AU276" s="103"/>
      <c r="AV276" s="100"/>
      <c r="AW276" s="104"/>
      <c r="AX276" s="101"/>
      <c r="AY276" s="101"/>
      <c r="AZ276" s="101"/>
      <c r="BA276" s="101"/>
      <c r="BB276" s="105"/>
      <c r="BC276" s="101"/>
      <c r="BD276" s="99"/>
      <c r="BE276" s="99"/>
      <c r="BF276" s="99"/>
      <c r="BG276" s="99"/>
      <c r="BH276" s="99"/>
    </row>
    <row r="277" spans="1:60" ht="18.75" hidden="1" x14ac:dyDescent="0.3">
      <c r="A277" s="101"/>
      <c r="B277" s="107"/>
      <c r="C277" s="102"/>
      <c r="D277" s="102"/>
      <c r="E277" s="102"/>
      <c r="F277" s="102"/>
      <c r="G277" s="102"/>
      <c r="H277" s="102"/>
      <c r="I277" s="102"/>
      <c r="J277" s="102"/>
      <c r="K277" s="102"/>
      <c r="L277" s="102"/>
      <c r="M277" s="102"/>
      <c r="N277" s="102"/>
      <c r="O277" s="102"/>
      <c r="P277" s="103"/>
      <c r="Q277" s="103"/>
      <c r="R277" s="103"/>
      <c r="S277" s="103"/>
      <c r="T277" s="100"/>
      <c r="U277" s="103"/>
      <c r="V277" s="103"/>
      <c r="W277" s="103"/>
      <c r="X277" s="103"/>
      <c r="Y277" s="103"/>
      <c r="Z277" s="103"/>
      <c r="AA277" s="103"/>
      <c r="AB277" s="103"/>
      <c r="AC277" s="103"/>
      <c r="AD277" s="103"/>
      <c r="AE277" s="103"/>
      <c r="AF277" s="103"/>
      <c r="AG277" s="103"/>
      <c r="AH277" s="103"/>
      <c r="AI277" s="103"/>
      <c r="AJ277" s="103"/>
      <c r="AK277" s="103"/>
      <c r="AL277" s="103"/>
      <c r="AM277" s="103"/>
      <c r="AN277" s="103"/>
      <c r="AO277" s="103"/>
      <c r="AP277" s="103"/>
      <c r="AQ277" s="103"/>
      <c r="AR277" s="103"/>
      <c r="AS277" s="103"/>
      <c r="AT277" s="103"/>
      <c r="AU277" s="103"/>
      <c r="AV277" s="100"/>
      <c r="AW277" s="104"/>
      <c r="AX277" s="101"/>
      <c r="AY277" s="101"/>
      <c r="AZ277" s="101"/>
      <c r="BA277" s="101"/>
      <c r="BB277" s="105"/>
      <c r="BC277" s="101"/>
      <c r="BD277" s="99"/>
      <c r="BE277" s="99"/>
      <c r="BF277" s="99"/>
      <c r="BG277" s="99"/>
      <c r="BH277" s="99"/>
    </row>
    <row r="278" spans="1:60" ht="18.75" hidden="1" x14ac:dyDescent="0.3">
      <c r="A278" s="101"/>
      <c r="B278" s="107"/>
      <c r="C278" s="102"/>
      <c r="D278" s="102"/>
      <c r="E278" s="102"/>
      <c r="F278" s="102"/>
      <c r="G278" s="102"/>
      <c r="H278" s="102"/>
      <c r="I278" s="102"/>
      <c r="J278" s="102"/>
      <c r="K278" s="102"/>
      <c r="L278" s="102"/>
      <c r="M278" s="102"/>
      <c r="N278" s="102"/>
      <c r="O278" s="102"/>
      <c r="P278" s="103"/>
      <c r="Q278" s="103"/>
      <c r="R278" s="103"/>
      <c r="S278" s="103"/>
      <c r="T278" s="100"/>
      <c r="U278" s="103"/>
      <c r="V278" s="103"/>
      <c r="W278" s="103"/>
      <c r="X278" s="103"/>
      <c r="Y278" s="103"/>
      <c r="Z278" s="103"/>
      <c r="AA278" s="103"/>
      <c r="AB278" s="103"/>
      <c r="AC278" s="103"/>
      <c r="AD278" s="103"/>
      <c r="AE278" s="103"/>
      <c r="AF278" s="103"/>
      <c r="AG278" s="103"/>
      <c r="AH278" s="103"/>
      <c r="AI278" s="103"/>
      <c r="AJ278" s="103"/>
      <c r="AK278" s="103"/>
      <c r="AL278" s="103"/>
      <c r="AM278" s="103"/>
      <c r="AN278" s="103"/>
      <c r="AO278" s="103"/>
      <c r="AP278" s="103"/>
      <c r="AQ278" s="103"/>
      <c r="AR278" s="103"/>
      <c r="AS278" s="103"/>
      <c r="AT278" s="103"/>
      <c r="AU278" s="103"/>
      <c r="AV278" s="100"/>
      <c r="AW278" s="104"/>
      <c r="AX278" s="101"/>
      <c r="AY278" s="101"/>
      <c r="AZ278" s="101"/>
      <c r="BA278" s="101"/>
      <c r="BB278" s="105"/>
      <c r="BC278" s="101"/>
      <c r="BD278" s="99"/>
      <c r="BE278" s="99"/>
      <c r="BF278" s="99"/>
      <c r="BG278" s="99"/>
      <c r="BH278" s="99"/>
    </row>
    <row r="279" spans="1:60" ht="18.75" hidden="1" x14ac:dyDescent="0.3">
      <c r="A279" s="101"/>
      <c r="B279" s="107"/>
      <c r="C279" s="102"/>
      <c r="D279" s="102"/>
      <c r="E279" s="102"/>
      <c r="F279" s="102"/>
      <c r="G279" s="102"/>
      <c r="H279" s="102"/>
      <c r="I279" s="102"/>
      <c r="J279" s="102"/>
      <c r="K279" s="102"/>
      <c r="L279" s="102"/>
      <c r="M279" s="102"/>
      <c r="N279" s="102"/>
      <c r="O279" s="102"/>
      <c r="P279" s="103"/>
      <c r="Q279" s="103"/>
      <c r="R279" s="103"/>
      <c r="S279" s="103"/>
      <c r="T279" s="100"/>
      <c r="U279" s="103"/>
      <c r="V279" s="103"/>
      <c r="W279" s="103"/>
      <c r="X279" s="103"/>
      <c r="Y279" s="103"/>
      <c r="Z279" s="103"/>
      <c r="AA279" s="103"/>
      <c r="AB279" s="103"/>
      <c r="AC279" s="103"/>
      <c r="AD279" s="103"/>
      <c r="AE279" s="103"/>
      <c r="AF279" s="103"/>
      <c r="AG279" s="103"/>
      <c r="AH279" s="103"/>
      <c r="AI279" s="103"/>
      <c r="AJ279" s="103"/>
      <c r="AK279" s="103"/>
      <c r="AL279" s="103"/>
      <c r="AM279" s="103"/>
      <c r="AN279" s="103"/>
      <c r="AO279" s="103"/>
      <c r="AP279" s="103"/>
      <c r="AQ279" s="103"/>
      <c r="AR279" s="103"/>
      <c r="AS279" s="103"/>
      <c r="AT279" s="103"/>
      <c r="AU279" s="103"/>
      <c r="AV279" s="100"/>
      <c r="AW279" s="104"/>
      <c r="AX279" s="101"/>
      <c r="AY279" s="101"/>
      <c r="AZ279" s="101"/>
      <c r="BA279" s="101"/>
      <c r="BB279" s="105"/>
      <c r="BC279" s="101"/>
      <c r="BD279" s="99"/>
      <c r="BE279" s="99"/>
      <c r="BF279" s="99"/>
      <c r="BG279" s="99"/>
      <c r="BH279" s="99"/>
    </row>
    <row r="280" spans="1:60" ht="18.75" hidden="1" x14ac:dyDescent="0.3">
      <c r="A280" s="101"/>
      <c r="B280" s="107"/>
      <c r="C280" s="102"/>
      <c r="D280" s="102"/>
      <c r="E280" s="102"/>
      <c r="F280" s="102"/>
      <c r="G280" s="102"/>
      <c r="H280" s="102"/>
      <c r="I280" s="102"/>
      <c r="J280" s="102"/>
      <c r="K280" s="102"/>
      <c r="L280" s="102"/>
      <c r="M280" s="102"/>
      <c r="N280" s="102"/>
      <c r="O280" s="102"/>
      <c r="P280" s="103"/>
      <c r="Q280" s="103"/>
      <c r="R280" s="103"/>
      <c r="S280" s="103"/>
      <c r="T280" s="100"/>
      <c r="U280" s="103"/>
      <c r="V280" s="103"/>
      <c r="W280" s="103"/>
      <c r="X280" s="103"/>
      <c r="Y280" s="103"/>
      <c r="Z280" s="103"/>
      <c r="AA280" s="103"/>
      <c r="AB280" s="103"/>
      <c r="AC280" s="103"/>
      <c r="AD280" s="103"/>
      <c r="AE280" s="103"/>
      <c r="AF280" s="103"/>
      <c r="AG280" s="103"/>
      <c r="AH280" s="103"/>
      <c r="AI280" s="103"/>
      <c r="AJ280" s="103"/>
      <c r="AK280" s="103"/>
      <c r="AL280" s="103"/>
      <c r="AM280" s="103"/>
      <c r="AN280" s="103"/>
      <c r="AO280" s="103"/>
      <c r="AP280" s="103"/>
      <c r="AQ280" s="103"/>
      <c r="AR280" s="103"/>
      <c r="AS280" s="103"/>
      <c r="AT280" s="103"/>
      <c r="AU280" s="103"/>
      <c r="AV280" s="100"/>
      <c r="AW280" s="104"/>
      <c r="AX280" s="101"/>
      <c r="AY280" s="101"/>
      <c r="AZ280" s="101"/>
      <c r="BA280" s="101"/>
      <c r="BB280" s="105"/>
      <c r="BC280" s="101"/>
      <c r="BD280" s="99"/>
      <c r="BE280" s="99"/>
      <c r="BF280" s="99"/>
      <c r="BG280" s="99"/>
      <c r="BH280" s="99"/>
    </row>
    <row r="281" spans="1:60" ht="18.75" hidden="1" x14ac:dyDescent="0.3">
      <c r="A281" s="101"/>
      <c r="B281" s="107"/>
      <c r="C281" s="102"/>
      <c r="D281" s="102"/>
      <c r="E281" s="102"/>
      <c r="F281" s="102"/>
      <c r="G281" s="102"/>
      <c r="H281" s="102"/>
      <c r="I281" s="102"/>
      <c r="J281" s="102"/>
      <c r="K281" s="102"/>
      <c r="L281" s="102"/>
      <c r="M281" s="102"/>
      <c r="N281" s="102"/>
      <c r="O281" s="102"/>
      <c r="P281" s="103"/>
      <c r="Q281" s="103"/>
      <c r="R281" s="103"/>
      <c r="S281" s="103"/>
      <c r="T281" s="100"/>
      <c r="U281" s="103"/>
      <c r="V281" s="103"/>
      <c r="W281" s="103"/>
      <c r="X281" s="103"/>
      <c r="Y281" s="103"/>
      <c r="Z281" s="103"/>
      <c r="AA281" s="103"/>
      <c r="AB281" s="103"/>
      <c r="AC281" s="103"/>
      <c r="AD281" s="103"/>
      <c r="AE281" s="103"/>
      <c r="AF281" s="103"/>
      <c r="AG281" s="103"/>
      <c r="AH281" s="103"/>
      <c r="AI281" s="103"/>
      <c r="AJ281" s="103"/>
      <c r="AK281" s="103"/>
      <c r="AL281" s="103"/>
      <c r="AM281" s="103"/>
      <c r="AN281" s="103"/>
      <c r="AO281" s="103"/>
      <c r="AP281" s="103"/>
      <c r="AQ281" s="103"/>
      <c r="AR281" s="103"/>
      <c r="AS281" s="103"/>
      <c r="AT281" s="103"/>
      <c r="AU281" s="103"/>
      <c r="AV281" s="100"/>
      <c r="AW281" s="104"/>
      <c r="AX281" s="101"/>
      <c r="AY281" s="101"/>
      <c r="AZ281" s="101"/>
      <c r="BA281" s="101"/>
      <c r="BB281" s="105"/>
      <c r="BC281" s="101"/>
      <c r="BD281" s="99"/>
      <c r="BE281" s="99"/>
      <c r="BF281" s="99"/>
      <c r="BG281" s="99"/>
      <c r="BH281" s="99"/>
    </row>
    <row r="282" spans="1:60" ht="18.75" hidden="1" x14ac:dyDescent="0.3">
      <c r="A282" s="101"/>
      <c r="B282" s="107"/>
      <c r="C282" s="102"/>
      <c r="D282" s="102"/>
      <c r="E282" s="102"/>
      <c r="F282" s="102"/>
      <c r="G282" s="102"/>
      <c r="H282" s="102"/>
      <c r="I282" s="102"/>
      <c r="J282" s="102"/>
      <c r="K282" s="102"/>
      <c r="L282" s="102"/>
      <c r="M282" s="102"/>
      <c r="N282" s="102"/>
      <c r="O282" s="102"/>
      <c r="P282" s="103"/>
      <c r="Q282" s="103"/>
      <c r="R282" s="103"/>
      <c r="S282" s="103"/>
      <c r="T282" s="100"/>
      <c r="U282" s="103"/>
      <c r="V282" s="103"/>
      <c r="W282" s="103"/>
      <c r="X282" s="103"/>
      <c r="Y282" s="103"/>
      <c r="Z282" s="103"/>
      <c r="AA282" s="103"/>
      <c r="AB282" s="103"/>
      <c r="AC282" s="103"/>
      <c r="AD282" s="103"/>
      <c r="AE282" s="103"/>
      <c r="AF282" s="103"/>
      <c r="AG282" s="103"/>
      <c r="AH282" s="103"/>
      <c r="AI282" s="103"/>
      <c r="AJ282" s="103"/>
      <c r="AK282" s="103"/>
      <c r="AL282" s="103"/>
      <c r="AM282" s="103"/>
      <c r="AN282" s="103"/>
      <c r="AO282" s="103"/>
      <c r="AP282" s="103"/>
      <c r="AQ282" s="103"/>
      <c r="AR282" s="103"/>
      <c r="AS282" s="103"/>
      <c r="AT282" s="103"/>
      <c r="AU282" s="103"/>
      <c r="AV282" s="100"/>
      <c r="AW282" s="104"/>
      <c r="AX282" s="101"/>
      <c r="AY282" s="101"/>
      <c r="AZ282" s="101"/>
      <c r="BA282" s="101"/>
      <c r="BB282" s="105"/>
      <c r="BC282" s="101"/>
      <c r="BD282" s="99"/>
      <c r="BE282" s="99"/>
      <c r="BF282" s="99"/>
      <c r="BG282" s="99"/>
      <c r="BH282" s="99"/>
    </row>
    <row r="283" spans="1:60" ht="18.75" hidden="1" x14ac:dyDescent="0.3">
      <c r="A283" s="101"/>
      <c r="B283" s="107"/>
      <c r="C283" s="102"/>
      <c r="D283" s="102"/>
      <c r="E283" s="102"/>
      <c r="F283" s="102"/>
      <c r="G283" s="102"/>
      <c r="H283" s="102"/>
      <c r="I283" s="102"/>
      <c r="J283" s="102"/>
      <c r="K283" s="102"/>
      <c r="L283" s="102"/>
      <c r="M283" s="102"/>
      <c r="N283" s="102"/>
      <c r="O283" s="102"/>
      <c r="P283" s="103"/>
      <c r="Q283" s="103"/>
      <c r="R283" s="103"/>
      <c r="S283" s="103"/>
      <c r="T283" s="100"/>
      <c r="U283" s="103"/>
      <c r="V283" s="103"/>
      <c r="W283" s="103"/>
      <c r="X283" s="103"/>
      <c r="Y283" s="103"/>
      <c r="Z283" s="103"/>
      <c r="AA283" s="103"/>
      <c r="AB283" s="103"/>
      <c r="AC283" s="103"/>
      <c r="AD283" s="103"/>
      <c r="AE283" s="103"/>
      <c r="AF283" s="103"/>
      <c r="AG283" s="103"/>
      <c r="AH283" s="103"/>
      <c r="AI283" s="103"/>
      <c r="AJ283" s="103"/>
      <c r="AK283" s="103"/>
      <c r="AL283" s="103"/>
      <c r="AM283" s="103"/>
      <c r="AN283" s="103"/>
      <c r="AO283" s="103"/>
      <c r="AP283" s="103"/>
      <c r="AQ283" s="103"/>
      <c r="AR283" s="103"/>
      <c r="AS283" s="103"/>
      <c r="AT283" s="103"/>
      <c r="AU283" s="103"/>
      <c r="AV283" s="100"/>
      <c r="AW283" s="104"/>
      <c r="AX283" s="101"/>
      <c r="AY283" s="101"/>
      <c r="AZ283" s="101"/>
      <c r="BA283" s="101"/>
      <c r="BB283" s="105"/>
      <c r="BC283" s="101"/>
      <c r="BD283" s="99"/>
      <c r="BE283" s="99"/>
      <c r="BF283" s="99"/>
      <c r="BG283" s="99"/>
      <c r="BH283" s="99"/>
    </row>
    <row r="284" spans="1:60" ht="18.75" hidden="1" x14ac:dyDescent="0.3">
      <c r="A284" s="101"/>
      <c r="B284" s="107"/>
      <c r="C284" s="102"/>
      <c r="D284" s="102"/>
      <c r="E284" s="102"/>
      <c r="F284" s="102"/>
      <c r="G284" s="102"/>
      <c r="H284" s="102"/>
      <c r="I284" s="102"/>
      <c r="J284" s="102"/>
      <c r="K284" s="102"/>
      <c r="L284" s="102"/>
      <c r="M284" s="102"/>
      <c r="N284" s="102"/>
      <c r="O284" s="102"/>
      <c r="P284" s="103"/>
      <c r="Q284" s="103"/>
      <c r="R284" s="103"/>
      <c r="S284" s="103"/>
      <c r="T284" s="100"/>
      <c r="U284" s="103"/>
      <c r="V284" s="103"/>
      <c r="W284" s="103"/>
      <c r="X284" s="103"/>
      <c r="Y284" s="103"/>
      <c r="Z284" s="103"/>
      <c r="AA284" s="103"/>
      <c r="AB284" s="103"/>
      <c r="AC284" s="103"/>
      <c r="AD284" s="103"/>
      <c r="AE284" s="103"/>
      <c r="AF284" s="103"/>
      <c r="AG284" s="103"/>
      <c r="AH284" s="103"/>
      <c r="AI284" s="103"/>
      <c r="AJ284" s="103"/>
      <c r="AK284" s="103"/>
      <c r="AL284" s="103"/>
      <c r="AM284" s="103"/>
      <c r="AN284" s="103"/>
      <c r="AO284" s="103"/>
      <c r="AP284" s="103"/>
      <c r="AQ284" s="103"/>
      <c r="AR284" s="103"/>
      <c r="AS284" s="103"/>
      <c r="AT284" s="103"/>
      <c r="AU284" s="103"/>
      <c r="AV284" s="100"/>
      <c r="AW284" s="104"/>
      <c r="AX284" s="101"/>
      <c r="AY284" s="101"/>
      <c r="AZ284" s="101"/>
      <c r="BA284" s="101"/>
      <c r="BB284" s="105"/>
      <c r="BC284" s="101"/>
      <c r="BD284" s="99"/>
      <c r="BE284" s="99"/>
      <c r="BF284" s="99"/>
      <c r="BG284" s="99"/>
      <c r="BH284" s="99"/>
    </row>
    <row r="285" spans="1:60" ht="18.75" hidden="1" x14ac:dyDescent="0.3">
      <c r="A285" s="101"/>
      <c r="B285" s="107"/>
      <c r="C285" s="102"/>
      <c r="D285" s="102"/>
      <c r="E285" s="102"/>
      <c r="F285" s="102"/>
      <c r="G285" s="102"/>
      <c r="H285" s="102"/>
      <c r="I285" s="102"/>
      <c r="J285" s="102"/>
      <c r="K285" s="102"/>
      <c r="L285" s="102"/>
      <c r="M285" s="102"/>
      <c r="N285" s="102"/>
      <c r="O285" s="102"/>
      <c r="P285" s="103"/>
      <c r="Q285" s="103"/>
      <c r="R285" s="103"/>
      <c r="S285" s="103"/>
      <c r="T285" s="100"/>
      <c r="U285" s="103"/>
      <c r="V285" s="103"/>
      <c r="W285" s="103"/>
      <c r="X285" s="103"/>
      <c r="Y285" s="103"/>
      <c r="Z285" s="103"/>
      <c r="AA285" s="103"/>
      <c r="AB285" s="103"/>
      <c r="AC285" s="103"/>
      <c r="AD285" s="103"/>
      <c r="AE285" s="103"/>
      <c r="AF285" s="103"/>
      <c r="AG285" s="103"/>
      <c r="AH285" s="103"/>
      <c r="AI285" s="103"/>
      <c r="AJ285" s="103"/>
      <c r="AK285" s="103"/>
      <c r="AL285" s="103"/>
      <c r="AM285" s="103"/>
      <c r="AN285" s="103"/>
      <c r="AO285" s="103"/>
      <c r="AP285" s="103"/>
      <c r="AQ285" s="103"/>
      <c r="AR285" s="103"/>
      <c r="AS285" s="103"/>
      <c r="AT285" s="103"/>
      <c r="AU285" s="103"/>
      <c r="AV285" s="100"/>
      <c r="AW285" s="104"/>
      <c r="AX285" s="101"/>
      <c r="AY285" s="101"/>
      <c r="AZ285" s="101"/>
      <c r="BA285" s="101"/>
      <c r="BB285" s="105"/>
      <c r="BC285" s="101"/>
      <c r="BD285" s="99"/>
      <c r="BE285" s="99"/>
      <c r="BF285" s="99"/>
      <c r="BG285" s="99"/>
      <c r="BH285" s="99"/>
    </row>
    <row r="286" spans="1:60" ht="18.75" hidden="1" x14ac:dyDescent="0.3">
      <c r="A286" s="101"/>
      <c r="B286" s="107"/>
      <c r="C286" s="102"/>
      <c r="D286" s="102"/>
      <c r="E286" s="102"/>
      <c r="F286" s="102"/>
      <c r="G286" s="102"/>
      <c r="H286" s="102"/>
      <c r="I286" s="102"/>
      <c r="J286" s="102"/>
      <c r="K286" s="102"/>
      <c r="L286" s="102"/>
      <c r="M286" s="102"/>
      <c r="N286" s="102"/>
      <c r="O286" s="102"/>
      <c r="P286" s="103"/>
      <c r="Q286" s="103"/>
      <c r="R286" s="103"/>
      <c r="S286" s="103"/>
      <c r="T286" s="100"/>
      <c r="U286" s="103"/>
      <c r="V286" s="103"/>
      <c r="W286" s="103"/>
      <c r="X286" s="103"/>
      <c r="Y286" s="103"/>
      <c r="Z286" s="103"/>
      <c r="AA286" s="103"/>
      <c r="AB286" s="103"/>
      <c r="AC286" s="103"/>
      <c r="AD286" s="103"/>
      <c r="AE286" s="103"/>
      <c r="AF286" s="103"/>
      <c r="AG286" s="103"/>
      <c r="AH286" s="103"/>
      <c r="AI286" s="103"/>
      <c r="AJ286" s="103"/>
      <c r="AK286" s="103"/>
      <c r="AL286" s="103"/>
      <c r="AM286" s="103"/>
      <c r="AN286" s="103"/>
      <c r="AO286" s="103"/>
      <c r="AP286" s="103"/>
      <c r="AQ286" s="103"/>
      <c r="AR286" s="103"/>
      <c r="AS286" s="103"/>
      <c r="AT286" s="103"/>
      <c r="AU286" s="103"/>
      <c r="AV286" s="100"/>
      <c r="AW286" s="104"/>
      <c r="AX286" s="101"/>
      <c r="AY286" s="101"/>
      <c r="AZ286" s="101"/>
      <c r="BA286" s="101"/>
      <c r="BB286" s="105"/>
      <c r="BC286" s="101"/>
      <c r="BD286" s="99"/>
      <c r="BE286" s="99"/>
      <c r="BF286" s="99"/>
      <c r="BG286" s="99"/>
      <c r="BH286" s="99"/>
    </row>
    <row r="287" spans="1:60" ht="18.75" hidden="1" x14ac:dyDescent="0.3">
      <c r="A287" s="101"/>
      <c r="B287" s="107"/>
      <c r="C287" s="102"/>
      <c r="D287" s="102"/>
      <c r="E287" s="102"/>
      <c r="F287" s="102"/>
      <c r="G287" s="102"/>
      <c r="H287" s="102"/>
      <c r="I287" s="102"/>
      <c r="J287" s="102"/>
      <c r="K287" s="102"/>
      <c r="L287" s="102"/>
      <c r="M287" s="102"/>
      <c r="N287" s="102"/>
      <c r="O287" s="102"/>
      <c r="P287" s="103"/>
      <c r="Q287" s="103"/>
      <c r="R287" s="103"/>
      <c r="S287" s="103"/>
      <c r="T287" s="100"/>
      <c r="U287" s="103"/>
      <c r="V287" s="103"/>
      <c r="W287" s="103"/>
      <c r="X287" s="103"/>
      <c r="Y287" s="103"/>
      <c r="Z287" s="103"/>
      <c r="AA287" s="103"/>
      <c r="AB287" s="103"/>
      <c r="AC287" s="103"/>
      <c r="AD287" s="103"/>
      <c r="AE287" s="103"/>
      <c r="AF287" s="103"/>
      <c r="AG287" s="103"/>
      <c r="AH287" s="103"/>
      <c r="AI287" s="103"/>
      <c r="AJ287" s="103"/>
      <c r="AK287" s="103"/>
      <c r="AL287" s="103"/>
      <c r="AM287" s="103"/>
      <c r="AN287" s="103"/>
      <c r="AO287" s="103"/>
      <c r="AP287" s="103"/>
      <c r="AQ287" s="103"/>
      <c r="AR287" s="103"/>
      <c r="AS287" s="103"/>
      <c r="AT287" s="103"/>
      <c r="AU287" s="103"/>
      <c r="AV287" s="100"/>
      <c r="AW287" s="104"/>
      <c r="AX287" s="101"/>
      <c r="AY287" s="101"/>
      <c r="AZ287" s="101"/>
      <c r="BA287" s="101"/>
      <c r="BB287" s="105"/>
      <c r="BC287" s="101"/>
      <c r="BD287" s="99"/>
      <c r="BE287" s="99"/>
      <c r="BF287" s="99"/>
      <c r="BG287" s="99"/>
      <c r="BH287" s="99"/>
    </row>
    <row r="288" spans="1:60" ht="18.75" hidden="1" x14ac:dyDescent="0.3">
      <c r="A288" s="101"/>
      <c r="B288" s="107"/>
      <c r="C288" s="102"/>
      <c r="D288" s="102"/>
      <c r="E288" s="102"/>
      <c r="F288" s="102"/>
      <c r="G288" s="102"/>
      <c r="H288" s="102"/>
      <c r="I288" s="102"/>
      <c r="J288" s="102"/>
      <c r="K288" s="102"/>
      <c r="L288" s="102"/>
      <c r="M288" s="102"/>
      <c r="N288" s="102"/>
      <c r="O288" s="102"/>
      <c r="P288" s="103"/>
      <c r="Q288" s="103"/>
      <c r="R288" s="103"/>
      <c r="S288" s="103"/>
      <c r="T288" s="100"/>
      <c r="U288" s="103"/>
      <c r="V288" s="103"/>
      <c r="W288" s="103"/>
      <c r="X288" s="103"/>
      <c r="Y288" s="103"/>
      <c r="Z288" s="103"/>
      <c r="AA288" s="103"/>
      <c r="AB288" s="103"/>
      <c r="AC288" s="103"/>
      <c r="AD288" s="103"/>
      <c r="AE288" s="103"/>
      <c r="AF288" s="103"/>
      <c r="AG288" s="103"/>
      <c r="AH288" s="103"/>
      <c r="AI288" s="103"/>
      <c r="AJ288" s="103"/>
      <c r="AK288" s="103"/>
      <c r="AL288" s="103"/>
      <c r="AM288" s="103"/>
      <c r="AN288" s="103"/>
      <c r="AO288" s="103"/>
      <c r="AP288" s="103"/>
      <c r="AQ288" s="103"/>
      <c r="AR288" s="103"/>
      <c r="AS288" s="103"/>
      <c r="AT288" s="103"/>
      <c r="AU288" s="103"/>
      <c r="AV288" s="100"/>
      <c r="AW288" s="104"/>
      <c r="AX288" s="101"/>
      <c r="AY288" s="101"/>
      <c r="AZ288" s="101"/>
      <c r="BA288" s="101"/>
      <c r="BB288" s="105"/>
      <c r="BC288" s="101"/>
      <c r="BD288" s="99"/>
      <c r="BE288" s="99"/>
      <c r="BF288" s="99"/>
      <c r="BG288" s="99"/>
      <c r="BH288" s="99"/>
    </row>
    <row r="289" spans="1:60" ht="18.75" hidden="1" x14ac:dyDescent="0.3">
      <c r="A289" s="101"/>
      <c r="B289" s="107"/>
      <c r="C289" s="102"/>
      <c r="D289" s="102"/>
      <c r="E289" s="102"/>
      <c r="F289" s="102"/>
      <c r="G289" s="102"/>
      <c r="H289" s="102"/>
      <c r="I289" s="102"/>
      <c r="J289" s="102"/>
      <c r="K289" s="102"/>
      <c r="L289" s="102"/>
      <c r="M289" s="102"/>
      <c r="N289" s="102"/>
      <c r="O289" s="102"/>
      <c r="P289" s="103"/>
      <c r="Q289" s="103"/>
      <c r="R289" s="103"/>
      <c r="S289" s="103"/>
      <c r="T289" s="100"/>
      <c r="U289" s="103"/>
      <c r="V289" s="103"/>
      <c r="W289" s="103"/>
      <c r="X289" s="103"/>
      <c r="Y289" s="103"/>
      <c r="Z289" s="103"/>
      <c r="AA289" s="103"/>
      <c r="AB289" s="103"/>
      <c r="AC289" s="103"/>
      <c r="AD289" s="103"/>
      <c r="AE289" s="103"/>
      <c r="AF289" s="103"/>
      <c r="AG289" s="103"/>
      <c r="AH289" s="103"/>
      <c r="AI289" s="103"/>
      <c r="AJ289" s="103"/>
      <c r="AK289" s="103"/>
      <c r="AL289" s="103"/>
      <c r="AM289" s="103"/>
      <c r="AN289" s="103"/>
      <c r="AO289" s="103"/>
      <c r="AP289" s="103"/>
      <c r="AQ289" s="103"/>
      <c r="AR289" s="103"/>
      <c r="AS289" s="103"/>
      <c r="AT289" s="103"/>
      <c r="AU289" s="103"/>
      <c r="AV289" s="100"/>
      <c r="AW289" s="104"/>
      <c r="AX289" s="101"/>
      <c r="AY289" s="101"/>
      <c r="AZ289" s="101"/>
      <c r="BA289" s="101"/>
      <c r="BB289" s="105"/>
      <c r="BC289" s="101"/>
      <c r="BD289" s="99"/>
      <c r="BE289" s="99"/>
      <c r="BF289" s="99"/>
      <c r="BG289" s="99"/>
      <c r="BH289" s="99"/>
    </row>
    <row r="290" spans="1:60" ht="18.75" hidden="1" x14ac:dyDescent="0.3">
      <c r="A290" s="101"/>
      <c r="B290" s="107"/>
      <c r="C290" s="102"/>
      <c r="D290" s="102"/>
      <c r="E290" s="102"/>
      <c r="F290" s="102"/>
      <c r="G290" s="102"/>
      <c r="H290" s="102"/>
      <c r="I290" s="102"/>
      <c r="J290" s="102"/>
      <c r="K290" s="102"/>
      <c r="L290" s="102"/>
      <c r="M290" s="102"/>
      <c r="N290" s="102"/>
      <c r="O290" s="102"/>
      <c r="P290" s="103"/>
      <c r="Q290" s="103"/>
      <c r="R290" s="103"/>
      <c r="S290" s="103"/>
      <c r="T290" s="100"/>
      <c r="U290" s="103"/>
      <c r="V290" s="103"/>
      <c r="W290" s="103"/>
      <c r="X290" s="103"/>
      <c r="Y290" s="103"/>
      <c r="Z290" s="103"/>
      <c r="AA290" s="103"/>
      <c r="AB290" s="103"/>
      <c r="AC290" s="103"/>
      <c r="AD290" s="103"/>
      <c r="AE290" s="103"/>
      <c r="AF290" s="103"/>
      <c r="AG290" s="103"/>
      <c r="AH290" s="103"/>
      <c r="AI290" s="103"/>
      <c r="AJ290" s="103"/>
      <c r="AK290" s="103"/>
      <c r="AL290" s="103"/>
      <c r="AM290" s="103"/>
      <c r="AN290" s="103"/>
      <c r="AO290" s="103"/>
      <c r="AP290" s="103"/>
      <c r="AQ290" s="103"/>
      <c r="AR290" s="103"/>
      <c r="AS290" s="103"/>
      <c r="AT290" s="103"/>
      <c r="AU290" s="103"/>
      <c r="AV290" s="100"/>
      <c r="AW290" s="104"/>
      <c r="AX290" s="101"/>
      <c r="AY290" s="101"/>
      <c r="AZ290" s="101"/>
      <c r="BA290" s="101"/>
      <c r="BB290" s="105"/>
      <c r="BC290" s="101"/>
      <c r="BD290" s="99"/>
      <c r="BE290" s="99"/>
      <c r="BF290" s="99"/>
      <c r="BG290" s="99"/>
      <c r="BH290" s="99"/>
    </row>
    <row r="291" spans="1:60" ht="18.75" hidden="1" x14ac:dyDescent="0.3">
      <c r="A291" s="101"/>
      <c r="B291" s="107"/>
      <c r="C291" s="102"/>
      <c r="D291" s="102"/>
      <c r="E291" s="102"/>
      <c r="F291" s="102"/>
      <c r="G291" s="102"/>
      <c r="H291" s="102"/>
      <c r="I291" s="102"/>
      <c r="J291" s="102"/>
      <c r="K291" s="102"/>
      <c r="L291" s="102"/>
      <c r="M291" s="102"/>
      <c r="N291" s="102"/>
      <c r="O291" s="102"/>
      <c r="P291" s="103"/>
      <c r="Q291" s="103"/>
      <c r="R291" s="103"/>
      <c r="S291" s="103"/>
      <c r="T291" s="100"/>
      <c r="U291" s="103"/>
      <c r="V291" s="103"/>
      <c r="W291" s="103"/>
      <c r="X291" s="103"/>
      <c r="Y291" s="103"/>
      <c r="Z291" s="103"/>
      <c r="AA291" s="103"/>
      <c r="AB291" s="103"/>
      <c r="AC291" s="103"/>
      <c r="AD291" s="103"/>
      <c r="AE291" s="103"/>
      <c r="AF291" s="103"/>
      <c r="AG291" s="103"/>
      <c r="AH291" s="103"/>
      <c r="AI291" s="103"/>
      <c r="AJ291" s="103"/>
      <c r="AK291" s="103"/>
      <c r="AL291" s="103"/>
      <c r="AM291" s="103"/>
      <c r="AN291" s="103"/>
      <c r="AO291" s="103"/>
      <c r="AP291" s="103"/>
      <c r="AQ291" s="103"/>
      <c r="AR291" s="103"/>
      <c r="AS291" s="103"/>
      <c r="AT291" s="103"/>
      <c r="AU291" s="103"/>
      <c r="AV291" s="100"/>
      <c r="AW291" s="104"/>
      <c r="AX291" s="101"/>
      <c r="AY291" s="101"/>
      <c r="AZ291" s="101"/>
      <c r="BA291" s="101"/>
      <c r="BB291" s="105"/>
      <c r="BC291" s="101"/>
      <c r="BD291" s="99"/>
      <c r="BE291" s="99"/>
      <c r="BF291" s="99"/>
      <c r="BG291" s="99"/>
      <c r="BH291" s="99"/>
    </row>
    <row r="292" spans="1:60" ht="18.75" hidden="1" x14ac:dyDescent="0.3">
      <c r="A292" s="101"/>
      <c r="B292" s="107"/>
      <c r="C292" s="102"/>
      <c r="D292" s="102"/>
      <c r="E292" s="102"/>
      <c r="F292" s="102"/>
      <c r="G292" s="102"/>
      <c r="H292" s="102"/>
      <c r="I292" s="102"/>
      <c r="J292" s="102"/>
      <c r="K292" s="102"/>
      <c r="L292" s="102"/>
      <c r="M292" s="102"/>
      <c r="N292" s="102"/>
      <c r="O292" s="102"/>
      <c r="P292" s="103"/>
      <c r="Q292" s="103"/>
      <c r="R292" s="103"/>
      <c r="S292" s="103"/>
      <c r="T292" s="100"/>
      <c r="U292" s="103"/>
      <c r="V292" s="103"/>
      <c r="W292" s="103"/>
      <c r="X292" s="103"/>
      <c r="Y292" s="103"/>
      <c r="Z292" s="103"/>
      <c r="AA292" s="103"/>
      <c r="AB292" s="103"/>
      <c r="AC292" s="103"/>
      <c r="AD292" s="103"/>
      <c r="AE292" s="103"/>
      <c r="AF292" s="103"/>
      <c r="AG292" s="103"/>
      <c r="AH292" s="103"/>
      <c r="AI292" s="103"/>
      <c r="AJ292" s="103"/>
      <c r="AK292" s="103"/>
      <c r="AL292" s="103"/>
      <c r="AM292" s="103"/>
      <c r="AN292" s="103"/>
      <c r="AO292" s="103"/>
      <c r="AP292" s="103"/>
      <c r="AQ292" s="103"/>
      <c r="AR292" s="103"/>
      <c r="AS292" s="103"/>
      <c r="AT292" s="103"/>
      <c r="AU292" s="103"/>
      <c r="AV292" s="100"/>
      <c r="AW292" s="104"/>
      <c r="AX292" s="101"/>
      <c r="AY292" s="101"/>
      <c r="AZ292" s="101"/>
      <c r="BA292" s="101"/>
      <c r="BB292" s="105"/>
      <c r="BC292" s="101"/>
      <c r="BD292" s="99"/>
      <c r="BE292" s="99"/>
      <c r="BF292" s="99"/>
      <c r="BG292" s="99"/>
      <c r="BH292" s="99"/>
    </row>
    <row r="293" spans="1:60" ht="18.75" hidden="1" x14ac:dyDescent="0.3">
      <c r="A293" s="101"/>
      <c r="B293" s="107"/>
      <c r="C293" s="102"/>
      <c r="D293" s="102"/>
      <c r="E293" s="102"/>
      <c r="F293" s="102"/>
      <c r="G293" s="102"/>
      <c r="H293" s="102"/>
      <c r="I293" s="102"/>
      <c r="J293" s="102"/>
      <c r="K293" s="102"/>
      <c r="L293" s="102"/>
      <c r="M293" s="102"/>
      <c r="N293" s="102"/>
      <c r="O293" s="102"/>
      <c r="P293" s="103"/>
      <c r="Q293" s="103"/>
      <c r="R293" s="103"/>
      <c r="S293" s="103"/>
      <c r="T293" s="100"/>
      <c r="U293" s="103"/>
      <c r="V293" s="103"/>
      <c r="W293" s="103"/>
      <c r="X293" s="103"/>
      <c r="Y293" s="103"/>
      <c r="Z293" s="103"/>
      <c r="AA293" s="103"/>
      <c r="AB293" s="103"/>
      <c r="AC293" s="103"/>
      <c r="AD293" s="103"/>
      <c r="AE293" s="103"/>
      <c r="AF293" s="103"/>
      <c r="AG293" s="103"/>
      <c r="AH293" s="103"/>
      <c r="AI293" s="103"/>
      <c r="AJ293" s="103"/>
      <c r="AK293" s="103"/>
      <c r="AL293" s="103"/>
      <c r="AM293" s="103"/>
      <c r="AN293" s="103"/>
      <c r="AO293" s="103"/>
      <c r="AP293" s="103"/>
      <c r="AQ293" s="103"/>
      <c r="AR293" s="103"/>
      <c r="AS293" s="103"/>
      <c r="AT293" s="103"/>
      <c r="AU293" s="103"/>
      <c r="AV293" s="100"/>
      <c r="AW293" s="104"/>
      <c r="AX293" s="101"/>
      <c r="AY293" s="101"/>
      <c r="AZ293" s="101"/>
      <c r="BA293" s="101"/>
      <c r="BB293" s="105"/>
      <c r="BC293" s="101"/>
      <c r="BD293" s="99"/>
      <c r="BE293" s="99"/>
      <c r="BF293" s="99"/>
      <c r="BG293" s="99"/>
      <c r="BH293" s="99"/>
    </row>
    <row r="294" spans="1:60" ht="18.75" hidden="1" x14ac:dyDescent="0.3">
      <c r="A294" s="101"/>
      <c r="B294" s="107"/>
      <c r="C294" s="102"/>
      <c r="D294" s="102"/>
      <c r="E294" s="102"/>
      <c r="F294" s="102"/>
      <c r="G294" s="102"/>
      <c r="H294" s="102"/>
      <c r="I294" s="102"/>
      <c r="J294" s="102"/>
      <c r="K294" s="102"/>
      <c r="L294" s="102"/>
      <c r="M294" s="102"/>
      <c r="N294" s="102"/>
      <c r="O294" s="102"/>
      <c r="P294" s="103"/>
      <c r="Q294" s="103"/>
      <c r="R294" s="103"/>
      <c r="S294" s="103"/>
      <c r="T294" s="100"/>
      <c r="U294" s="103"/>
      <c r="V294" s="103"/>
      <c r="W294" s="103"/>
      <c r="X294" s="103"/>
      <c r="Y294" s="103"/>
      <c r="Z294" s="103"/>
      <c r="AA294" s="103"/>
      <c r="AB294" s="103"/>
      <c r="AC294" s="103"/>
      <c r="AD294" s="103"/>
      <c r="AE294" s="103"/>
      <c r="AF294" s="103"/>
      <c r="AG294" s="103"/>
      <c r="AH294" s="103"/>
      <c r="AI294" s="103"/>
      <c r="AJ294" s="103"/>
      <c r="AK294" s="103"/>
      <c r="AL294" s="103"/>
      <c r="AM294" s="103"/>
      <c r="AN294" s="103"/>
      <c r="AO294" s="103"/>
      <c r="AP294" s="103"/>
      <c r="AQ294" s="103"/>
      <c r="AR294" s="103"/>
      <c r="AS294" s="103"/>
      <c r="AT294" s="103"/>
      <c r="AU294" s="103"/>
      <c r="AV294" s="100"/>
      <c r="AW294" s="104"/>
      <c r="AX294" s="101"/>
      <c r="AY294" s="101"/>
      <c r="AZ294" s="101"/>
      <c r="BA294" s="101"/>
      <c r="BB294" s="105"/>
      <c r="BC294" s="101"/>
      <c r="BD294" s="99"/>
      <c r="BE294" s="99"/>
      <c r="BF294" s="99"/>
      <c r="BG294" s="99"/>
      <c r="BH294" s="99"/>
    </row>
    <row r="295" spans="1:60" ht="18.75" hidden="1" x14ac:dyDescent="0.3">
      <c r="A295" s="101"/>
      <c r="B295" s="107"/>
      <c r="C295" s="102"/>
      <c r="D295" s="102"/>
      <c r="E295" s="102"/>
      <c r="F295" s="102"/>
      <c r="G295" s="102"/>
      <c r="H295" s="102"/>
      <c r="I295" s="102"/>
      <c r="J295" s="102"/>
      <c r="K295" s="102"/>
      <c r="L295" s="102"/>
      <c r="M295" s="102"/>
      <c r="N295" s="102"/>
      <c r="O295" s="102"/>
      <c r="P295" s="103"/>
      <c r="Q295" s="103"/>
      <c r="R295" s="103"/>
      <c r="S295" s="103"/>
      <c r="T295" s="100"/>
      <c r="U295" s="103"/>
      <c r="V295" s="103"/>
      <c r="W295" s="103"/>
      <c r="X295" s="103"/>
      <c r="Y295" s="103"/>
      <c r="Z295" s="103"/>
      <c r="AA295" s="103"/>
      <c r="AB295" s="103"/>
      <c r="AC295" s="103"/>
      <c r="AD295" s="103"/>
      <c r="AE295" s="103"/>
      <c r="AF295" s="103"/>
      <c r="AG295" s="103"/>
      <c r="AH295" s="103"/>
      <c r="AI295" s="103"/>
      <c r="AJ295" s="103"/>
      <c r="AK295" s="103"/>
      <c r="AL295" s="103"/>
      <c r="AM295" s="103"/>
      <c r="AN295" s="103"/>
      <c r="AO295" s="103"/>
      <c r="AP295" s="103"/>
      <c r="AQ295" s="103"/>
      <c r="AR295" s="103"/>
      <c r="AS295" s="103"/>
      <c r="AT295" s="103"/>
      <c r="AU295" s="103"/>
      <c r="AV295" s="100"/>
      <c r="AW295" s="104"/>
      <c r="AX295" s="101"/>
      <c r="AY295" s="101"/>
      <c r="AZ295" s="101"/>
      <c r="BA295" s="101"/>
      <c r="BB295" s="105"/>
      <c r="BC295" s="101"/>
      <c r="BD295" s="99"/>
      <c r="BE295" s="99"/>
      <c r="BF295" s="99"/>
      <c r="BG295" s="99"/>
      <c r="BH295" s="99"/>
    </row>
    <row r="296" spans="1:60" ht="18.75" hidden="1" x14ac:dyDescent="0.3">
      <c r="A296" s="101"/>
      <c r="B296" s="107"/>
      <c r="C296" s="102"/>
      <c r="D296" s="102"/>
      <c r="E296" s="102"/>
      <c r="F296" s="102"/>
      <c r="G296" s="102"/>
      <c r="H296" s="102"/>
      <c r="I296" s="102"/>
      <c r="J296" s="102"/>
      <c r="K296" s="102"/>
      <c r="L296" s="102"/>
      <c r="M296" s="102"/>
      <c r="N296" s="102"/>
      <c r="O296" s="102"/>
      <c r="P296" s="103"/>
      <c r="Q296" s="103"/>
      <c r="R296" s="103"/>
      <c r="S296" s="103"/>
      <c r="T296" s="100"/>
      <c r="U296" s="103"/>
      <c r="V296" s="103"/>
      <c r="W296" s="103"/>
      <c r="X296" s="103"/>
      <c r="Y296" s="103"/>
      <c r="Z296" s="103"/>
      <c r="AA296" s="103"/>
      <c r="AB296" s="103"/>
      <c r="AC296" s="103"/>
      <c r="AD296" s="103"/>
      <c r="AE296" s="103"/>
      <c r="AF296" s="103"/>
      <c r="AG296" s="103"/>
      <c r="AH296" s="103"/>
      <c r="AI296" s="103"/>
      <c r="AJ296" s="103"/>
      <c r="AK296" s="103"/>
      <c r="AL296" s="103"/>
      <c r="AM296" s="103"/>
      <c r="AN296" s="103"/>
      <c r="AO296" s="103"/>
      <c r="AP296" s="103"/>
      <c r="AQ296" s="103"/>
      <c r="AR296" s="103"/>
      <c r="AS296" s="103"/>
      <c r="AT296" s="103"/>
      <c r="AU296" s="103"/>
      <c r="AV296" s="100"/>
      <c r="AW296" s="104"/>
      <c r="AX296" s="101"/>
      <c r="AY296" s="101"/>
      <c r="AZ296" s="101"/>
      <c r="BA296" s="101"/>
      <c r="BB296" s="105"/>
      <c r="BC296" s="101"/>
      <c r="BD296" s="99"/>
      <c r="BE296" s="99"/>
      <c r="BF296" s="99"/>
      <c r="BG296" s="99"/>
      <c r="BH296" s="99"/>
    </row>
    <row r="297" spans="1:60" ht="18.75" hidden="1" x14ac:dyDescent="0.3">
      <c r="A297" s="101"/>
      <c r="B297" s="107"/>
      <c r="C297" s="102"/>
      <c r="D297" s="102"/>
      <c r="E297" s="102"/>
      <c r="F297" s="102"/>
      <c r="G297" s="102"/>
      <c r="H297" s="102"/>
      <c r="I297" s="102"/>
      <c r="J297" s="102"/>
      <c r="K297" s="102"/>
      <c r="L297" s="102"/>
      <c r="M297" s="102"/>
      <c r="N297" s="102"/>
      <c r="O297" s="102"/>
      <c r="P297" s="103"/>
      <c r="Q297" s="103"/>
      <c r="R297" s="103"/>
      <c r="S297" s="103"/>
      <c r="T297" s="100"/>
      <c r="U297" s="103"/>
      <c r="V297" s="103"/>
      <c r="W297" s="103"/>
      <c r="X297" s="103"/>
      <c r="Y297" s="103"/>
      <c r="Z297" s="103"/>
      <c r="AA297" s="103"/>
      <c r="AB297" s="103"/>
      <c r="AC297" s="103"/>
      <c r="AD297" s="103"/>
      <c r="AE297" s="103"/>
      <c r="AF297" s="103"/>
      <c r="AG297" s="103"/>
      <c r="AH297" s="103"/>
      <c r="AI297" s="103"/>
      <c r="AJ297" s="103"/>
      <c r="AK297" s="103"/>
      <c r="AL297" s="103"/>
      <c r="AM297" s="103"/>
      <c r="AN297" s="103"/>
      <c r="AO297" s="103"/>
      <c r="AP297" s="103"/>
      <c r="AQ297" s="103"/>
      <c r="AR297" s="103"/>
      <c r="AS297" s="103"/>
      <c r="AT297" s="103"/>
      <c r="AU297" s="103"/>
      <c r="AV297" s="100"/>
      <c r="AW297" s="104"/>
      <c r="AX297" s="101"/>
      <c r="AY297" s="101"/>
      <c r="AZ297" s="101"/>
      <c r="BA297" s="101"/>
      <c r="BB297" s="105"/>
      <c r="BC297" s="101"/>
      <c r="BD297" s="99"/>
      <c r="BE297" s="99"/>
      <c r="BF297" s="99"/>
      <c r="BG297" s="99"/>
      <c r="BH297" s="99"/>
    </row>
    <row r="298" spans="1:60" ht="18.75" hidden="1" x14ac:dyDescent="0.3">
      <c r="A298" s="101"/>
      <c r="B298" s="107"/>
      <c r="C298" s="102"/>
      <c r="D298" s="102"/>
      <c r="E298" s="102"/>
      <c r="F298" s="102"/>
      <c r="G298" s="102"/>
      <c r="H298" s="102"/>
      <c r="I298" s="102"/>
      <c r="J298" s="102"/>
      <c r="K298" s="102"/>
      <c r="L298" s="102"/>
      <c r="M298" s="102"/>
      <c r="N298" s="102"/>
      <c r="O298" s="102"/>
      <c r="P298" s="103"/>
      <c r="Q298" s="103"/>
      <c r="R298" s="103"/>
      <c r="S298" s="103"/>
      <c r="T298" s="100"/>
      <c r="U298" s="103"/>
      <c r="V298" s="103"/>
      <c r="W298" s="103"/>
      <c r="X298" s="103"/>
      <c r="Y298" s="103"/>
      <c r="Z298" s="103"/>
      <c r="AA298" s="103"/>
      <c r="AB298" s="103"/>
      <c r="AC298" s="103"/>
      <c r="AD298" s="103"/>
      <c r="AE298" s="103"/>
      <c r="AF298" s="103"/>
      <c r="AG298" s="103"/>
      <c r="AH298" s="103"/>
      <c r="AI298" s="103"/>
      <c r="AJ298" s="103"/>
      <c r="AK298" s="103"/>
      <c r="AL298" s="103"/>
      <c r="AM298" s="103"/>
      <c r="AN298" s="103"/>
      <c r="AO298" s="103"/>
      <c r="AP298" s="103"/>
      <c r="AQ298" s="103"/>
      <c r="AR298" s="103"/>
      <c r="AS298" s="103"/>
      <c r="AT298" s="103"/>
      <c r="AU298" s="103"/>
      <c r="AV298" s="100"/>
      <c r="AW298" s="104"/>
      <c r="AX298" s="101"/>
      <c r="AY298" s="101"/>
      <c r="AZ298" s="101"/>
      <c r="BA298" s="101"/>
      <c r="BB298" s="105"/>
      <c r="BC298" s="101"/>
      <c r="BD298" s="99"/>
      <c r="BE298" s="99"/>
      <c r="BF298" s="99"/>
      <c r="BG298" s="99"/>
      <c r="BH298" s="99"/>
    </row>
    <row r="299" spans="1:60" x14ac:dyDescent="0.25">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109"/>
      <c r="AW299" s="28"/>
      <c r="BB299" s="25"/>
    </row>
    <row r="300" spans="1:60" x14ac:dyDescent="0.25">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109"/>
      <c r="AW300" s="28"/>
      <c r="BB300" s="25"/>
    </row>
    <row r="301" spans="1:60" x14ac:dyDescent="0.25">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109"/>
      <c r="AW301" s="28"/>
      <c r="BB301" s="25"/>
    </row>
    <row r="302" spans="1:60" x14ac:dyDescent="0.25">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109"/>
      <c r="AW302" s="28"/>
      <c r="BB302" s="25"/>
    </row>
    <row r="303" spans="1:60" x14ac:dyDescent="0.25">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109"/>
      <c r="AW303" s="28"/>
      <c r="BB303" s="25"/>
    </row>
    <row r="304" spans="1:60" x14ac:dyDescent="0.25">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109"/>
      <c r="AW304" s="28"/>
      <c r="BB304" s="25"/>
    </row>
    <row r="305" spans="16:54" x14ac:dyDescent="0.25">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109"/>
      <c r="AW305" s="28"/>
      <c r="BB305" s="25"/>
    </row>
    <row r="306" spans="16:54" x14ac:dyDescent="0.25">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109"/>
      <c r="AW306" s="28"/>
      <c r="BB306" s="25"/>
    </row>
    <row r="307" spans="16:54" x14ac:dyDescent="0.25">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109"/>
      <c r="AW307" s="28"/>
      <c r="BB307" s="25"/>
    </row>
    <row r="308" spans="16:54" x14ac:dyDescent="0.25">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109"/>
      <c r="AW308" s="28"/>
      <c r="BB308" s="25"/>
    </row>
    <row r="309" spans="16:54" x14ac:dyDescent="0.25">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109"/>
      <c r="AW309" s="28"/>
      <c r="BB309" s="25"/>
    </row>
    <row r="310" spans="16:54" x14ac:dyDescent="0.25">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109"/>
      <c r="AW310" s="28"/>
      <c r="BB310" s="25"/>
    </row>
    <row r="311" spans="16:54" x14ac:dyDescent="0.25">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109"/>
      <c r="AW311" s="28"/>
      <c r="BB311" s="25"/>
    </row>
    <row r="312" spans="16:54" x14ac:dyDescent="0.25">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109"/>
      <c r="AW312" s="28"/>
      <c r="BB312" s="25"/>
    </row>
    <row r="313" spans="16:54" x14ac:dyDescent="0.25">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109"/>
      <c r="AW313" s="28"/>
      <c r="BB313" s="25"/>
    </row>
    <row r="314" spans="16:54" x14ac:dyDescent="0.25">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109"/>
      <c r="AW314" s="28"/>
      <c r="BB314" s="25"/>
    </row>
    <row r="315" spans="16:54" x14ac:dyDescent="0.25">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109"/>
      <c r="AW315" s="28"/>
      <c r="BB315" s="25"/>
    </row>
    <row r="316" spans="16:54" x14ac:dyDescent="0.25">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109"/>
      <c r="AW316" s="28"/>
      <c r="BB316" s="25"/>
    </row>
    <row r="317" spans="16:54" x14ac:dyDescent="0.25">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109"/>
      <c r="AW317" s="28"/>
      <c r="BB317" s="25"/>
    </row>
    <row r="318" spans="16:54" x14ac:dyDescent="0.25">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109"/>
      <c r="AW318" s="28"/>
      <c r="BB318" s="25"/>
    </row>
    <row r="319" spans="16:54" x14ac:dyDescent="0.25">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109"/>
      <c r="AW319" s="28"/>
      <c r="BB319" s="25"/>
    </row>
    <row r="320" spans="16:54" x14ac:dyDescent="0.25">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109"/>
      <c r="AW320" s="28"/>
      <c r="BB320" s="25"/>
    </row>
    <row r="321" spans="16:54" x14ac:dyDescent="0.25">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109"/>
      <c r="AW321" s="28"/>
      <c r="BB321" s="25"/>
    </row>
    <row r="322" spans="16:54" x14ac:dyDescent="0.25">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109"/>
      <c r="AW322" s="28"/>
      <c r="BB322" s="25"/>
    </row>
    <row r="323" spans="16:54" x14ac:dyDescent="0.25">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109"/>
      <c r="AW323" s="28"/>
      <c r="BB323" s="25"/>
    </row>
    <row r="324" spans="16:54" x14ac:dyDescent="0.25">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109"/>
      <c r="AW324" s="28"/>
      <c r="BB324" s="25"/>
    </row>
    <row r="325" spans="16:54" x14ac:dyDescent="0.25">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109"/>
      <c r="AW325" s="28"/>
      <c r="BB325" s="25"/>
    </row>
    <row r="326" spans="16:54" x14ac:dyDescent="0.25">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109"/>
      <c r="AW326" s="28"/>
      <c r="BB326" s="25"/>
    </row>
    <row r="327" spans="16:54" x14ac:dyDescent="0.25">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109"/>
      <c r="AW327" s="28"/>
      <c r="BB327" s="25"/>
    </row>
    <row r="328" spans="16:54" x14ac:dyDescent="0.25">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109"/>
      <c r="AW328" s="28"/>
      <c r="BB328" s="25"/>
    </row>
    <row r="329" spans="16:54" x14ac:dyDescent="0.25">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109"/>
      <c r="AW329" s="28"/>
      <c r="BB329" s="25"/>
    </row>
    <row r="330" spans="16:54" x14ac:dyDescent="0.25">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109"/>
      <c r="AW330" s="28"/>
      <c r="BB330" s="25"/>
    </row>
    <row r="331" spans="16:54" x14ac:dyDescent="0.25">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109"/>
      <c r="AW331" s="28"/>
      <c r="BB331" s="25"/>
    </row>
    <row r="332" spans="16:54" x14ac:dyDescent="0.25">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109"/>
      <c r="AW332" s="28"/>
      <c r="BB332" s="25"/>
    </row>
    <row r="333" spans="16:54" x14ac:dyDescent="0.25">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109"/>
      <c r="AW333" s="28"/>
      <c r="BB333" s="25"/>
    </row>
    <row r="334" spans="16:54" x14ac:dyDescent="0.25">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109"/>
      <c r="AW334" s="28"/>
      <c r="BB334" s="25"/>
    </row>
    <row r="335" spans="16:54" x14ac:dyDescent="0.25">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109"/>
      <c r="AW335" s="28"/>
      <c r="BB335" s="25"/>
    </row>
    <row r="336" spans="16:54" x14ac:dyDescent="0.25">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109"/>
      <c r="AW336" s="28"/>
      <c r="BB336" s="25"/>
    </row>
    <row r="337" spans="16:54" x14ac:dyDescent="0.25">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109"/>
      <c r="AW337" s="28"/>
      <c r="BB337" s="25"/>
    </row>
    <row r="338" spans="16:54" x14ac:dyDescent="0.25">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109"/>
      <c r="AW338" s="28"/>
      <c r="BB338" s="25"/>
    </row>
    <row r="339" spans="16:54" x14ac:dyDescent="0.25">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109"/>
      <c r="AW339" s="28"/>
      <c r="BB339" s="25"/>
    </row>
    <row r="340" spans="16:54" x14ac:dyDescent="0.25">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109"/>
      <c r="AW340" s="28"/>
      <c r="BB340" s="25"/>
    </row>
    <row r="341" spans="16:54" x14ac:dyDescent="0.25">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109"/>
      <c r="AW341" s="28"/>
      <c r="BB341" s="25"/>
    </row>
    <row r="342" spans="16:54" x14ac:dyDescent="0.25">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109"/>
      <c r="AW342" s="28"/>
      <c r="BB342" s="25"/>
    </row>
    <row r="343" spans="16:54" x14ac:dyDescent="0.25">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109"/>
      <c r="AW343" s="28"/>
      <c r="BB343" s="25"/>
    </row>
    <row r="344" spans="16:54" x14ac:dyDescent="0.25">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109"/>
      <c r="AW344" s="28"/>
      <c r="BB344" s="25"/>
    </row>
    <row r="345" spans="16:54" x14ac:dyDescent="0.25">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109"/>
      <c r="AW345" s="28"/>
      <c r="BB345" s="25"/>
    </row>
    <row r="346" spans="16:54" x14ac:dyDescent="0.25">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109"/>
      <c r="AW346" s="28"/>
      <c r="BB346" s="25"/>
    </row>
    <row r="347" spans="16:54" x14ac:dyDescent="0.25">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109"/>
      <c r="AW347" s="28"/>
      <c r="BB347" s="25"/>
    </row>
    <row r="348" spans="16:54" x14ac:dyDescent="0.25">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109"/>
      <c r="AW348" s="28"/>
      <c r="BB348" s="25"/>
    </row>
    <row r="349" spans="16:54" x14ac:dyDescent="0.25">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109"/>
      <c r="AW349" s="28"/>
      <c r="BB349" s="25"/>
    </row>
    <row r="350" spans="16:54" x14ac:dyDescent="0.25">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109"/>
      <c r="AW350" s="28"/>
      <c r="BB350" s="25"/>
    </row>
    <row r="351" spans="16:54" x14ac:dyDescent="0.25">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109"/>
      <c r="AW351" s="28"/>
      <c r="BB351" s="25"/>
    </row>
    <row r="352" spans="16:54" x14ac:dyDescent="0.25">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109"/>
      <c r="AW352" s="28"/>
      <c r="BB352" s="25"/>
    </row>
    <row r="353" spans="16:54" x14ac:dyDescent="0.25">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109"/>
      <c r="AW353" s="28"/>
      <c r="BB353" s="25"/>
    </row>
    <row r="354" spans="16:54" x14ac:dyDescent="0.25">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109"/>
      <c r="AW354" s="28"/>
      <c r="BB354" s="25"/>
    </row>
    <row r="355" spans="16:54" x14ac:dyDescent="0.25">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109"/>
      <c r="AW355" s="28"/>
      <c r="BB355" s="25"/>
    </row>
    <row r="356" spans="16:54" x14ac:dyDescent="0.25">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109"/>
      <c r="AW356" s="28"/>
      <c r="BB356" s="25"/>
    </row>
    <row r="357" spans="16:54" x14ac:dyDescent="0.25">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109"/>
      <c r="AW357" s="28"/>
      <c r="BB357" s="25"/>
    </row>
    <row r="358" spans="16:54" x14ac:dyDescent="0.25">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109"/>
      <c r="AW358" s="28"/>
      <c r="BB358" s="25"/>
    </row>
    <row r="359" spans="16:54" x14ac:dyDescent="0.25">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109"/>
      <c r="AW359" s="28"/>
      <c r="BB359" s="25"/>
    </row>
    <row r="360" spans="16:54" x14ac:dyDescent="0.25">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109"/>
      <c r="AW360" s="28"/>
      <c r="BB360" s="25"/>
    </row>
    <row r="361" spans="16:54" x14ac:dyDescent="0.25">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109"/>
      <c r="AW361" s="28"/>
      <c r="BB361" s="25"/>
    </row>
    <row r="362" spans="16:54" x14ac:dyDescent="0.25">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109"/>
      <c r="AW362" s="28"/>
      <c r="BB362" s="25"/>
    </row>
    <row r="363" spans="16:54" x14ac:dyDescent="0.25">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109"/>
      <c r="AW363" s="28"/>
      <c r="BB363" s="25"/>
    </row>
    <row r="364" spans="16:54" x14ac:dyDescent="0.25">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109"/>
      <c r="AW364" s="28"/>
      <c r="BB364" s="25"/>
    </row>
    <row r="365" spans="16:54" x14ac:dyDescent="0.25">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109"/>
      <c r="AW365" s="28"/>
      <c r="BB365" s="25"/>
    </row>
    <row r="366" spans="16:54" x14ac:dyDescent="0.25">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109"/>
      <c r="AW366" s="28"/>
      <c r="BB366" s="25"/>
    </row>
    <row r="367" spans="16:54" x14ac:dyDescent="0.25">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109"/>
      <c r="AW367" s="28"/>
      <c r="BB367" s="25"/>
    </row>
    <row r="368" spans="16:54" x14ac:dyDescent="0.25">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109"/>
      <c r="AW368" s="28"/>
      <c r="BB368" s="25"/>
    </row>
    <row r="369" spans="16:54" x14ac:dyDescent="0.25">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109"/>
      <c r="AW369" s="28"/>
      <c r="BB369" s="25"/>
    </row>
    <row r="370" spans="16:54" x14ac:dyDescent="0.25">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109"/>
      <c r="AW370" s="28"/>
      <c r="BB370" s="25"/>
    </row>
    <row r="371" spans="16:54" x14ac:dyDescent="0.25">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109"/>
      <c r="AW371" s="28"/>
      <c r="BB371" s="25"/>
    </row>
    <row r="372" spans="16:54" x14ac:dyDescent="0.25">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109"/>
      <c r="AW372" s="28"/>
      <c r="BB372" s="25"/>
    </row>
    <row r="373" spans="16:54" x14ac:dyDescent="0.25">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109"/>
      <c r="AW373" s="28"/>
      <c r="BB373" s="25"/>
    </row>
    <row r="374" spans="16:54" x14ac:dyDescent="0.25">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109"/>
      <c r="AW374" s="28"/>
      <c r="BB374" s="25"/>
    </row>
    <row r="375" spans="16:54" x14ac:dyDescent="0.25">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109"/>
      <c r="AW375" s="28"/>
      <c r="BB375" s="25"/>
    </row>
    <row r="376" spans="16:54" x14ac:dyDescent="0.25">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109"/>
      <c r="AW376" s="28"/>
      <c r="BB376" s="25"/>
    </row>
    <row r="377" spans="16:54" x14ac:dyDescent="0.25">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109"/>
      <c r="AW377" s="28"/>
      <c r="BB377" s="25"/>
    </row>
    <row r="378" spans="16:54" x14ac:dyDescent="0.25">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109"/>
      <c r="AW378" s="28"/>
      <c r="BB378" s="25"/>
    </row>
    <row r="379" spans="16:54" x14ac:dyDescent="0.25">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109"/>
      <c r="AW379" s="28"/>
      <c r="BB379" s="25"/>
    </row>
    <row r="380" spans="16:54" x14ac:dyDescent="0.25">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109"/>
      <c r="AW380" s="28"/>
      <c r="BB380" s="25"/>
    </row>
    <row r="381" spans="16:54" x14ac:dyDescent="0.25">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109"/>
      <c r="AW381" s="28"/>
      <c r="BB381" s="25"/>
    </row>
    <row r="382" spans="16:54" x14ac:dyDescent="0.25">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109"/>
      <c r="AW382" s="28"/>
      <c r="BB382" s="25"/>
    </row>
    <row r="383" spans="16:54" x14ac:dyDescent="0.25">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109"/>
      <c r="AW383" s="28"/>
      <c r="BB383" s="25"/>
    </row>
    <row r="384" spans="16:54" x14ac:dyDescent="0.25">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109"/>
      <c r="AW384" s="28"/>
      <c r="BB384" s="25"/>
    </row>
    <row r="385" spans="16:54" x14ac:dyDescent="0.25">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109"/>
      <c r="AW385" s="28"/>
      <c r="BB385" s="25"/>
    </row>
    <row r="386" spans="16:54" x14ac:dyDescent="0.25">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109"/>
      <c r="AW386" s="28"/>
      <c r="BB386" s="25"/>
    </row>
    <row r="387" spans="16:54" x14ac:dyDescent="0.25">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109"/>
      <c r="AW387" s="28"/>
      <c r="BB387" s="25"/>
    </row>
    <row r="388" spans="16:54" x14ac:dyDescent="0.25">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109"/>
      <c r="AW388" s="28"/>
      <c r="BB388" s="25"/>
    </row>
    <row r="389" spans="16:54" x14ac:dyDescent="0.25">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109"/>
      <c r="AW389" s="28"/>
      <c r="BB389" s="25"/>
    </row>
    <row r="390" spans="16:54" x14ac:dyDescent="0.25">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109"/>
      <c r="AW390" s="28"/>
      <c r="BB390" s="25"/>
    </row>
    <row r="391" spans="16:54" x14ac:dyDescent="0.25">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109"/>
      <c r="AW391" s="28"/>
      <c r="BB391" s="25"/>
    </row>
    <row r="392" spans="16:54" x14ac:dyDescent="0.25">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109"/>
      <c r="AW392" s="28"/>
      <c r="BB392" s="25"/>
    </row>
    <row r="393" spans="16:54" x14ac:dyDescent="0.25">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109"/>
      <c r="AW393" s="28"/>
      <c r="BB393" s="25"/>
    </row>
    <row r="394" spans="16:54" x14ac:dyDescent="0.25">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109"/>
      <c r="AW394" s="28"/>
      <c r="BB394" s="25"/>
    </row>
    <row r="395" spans="16:54" x14ac:dyDescent="0.25">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109"/>
      <c r="AW395" s="28"/>
      <c r="BB395" s="25"/>
    </row>
    <row r="396" spans="16:54" x14ac:dyDescent="0.25">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109"/>
      <c r="AW396" s="28"/>
      <c r="BB396" s="25"/>
    </row>
    <row r="397" spans="16:54" x14ac:dyDescent="0.25">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109"/>
      <c r="AW397" s="28"/>
      <c r="BB397" s="25"/>
    </row>
    <row r="398" spans="16:54" x14ac:dyDescent="0.25">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109"/>
      <c r="AW398" s="28"/>
      <c r="BB398" s="25"/>
    </row>
    <row r="399" spans="16:54" x14ac:dyDescent="0.25">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109"/>
      <c r="AW399" s="28"/>
      <c r="BB399" s="25"/>
    </row>
    <row r="400" spans="16:54" x14ac:dyDescent="0.25">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109"/>
      <c r="AW400" s="28"/>
      <c r="BB400" s="25"/>
    </row>
    <row r="401" spans="16:54" x14ac:dyDescent="0.25">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109"/>
      <c r="AW401" s="28"/>
      <c r="BB401" s="25"/>
    </row>
    <row r="402" spans="16:54" x14ac:dyDescent="0.25">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c r="AO402" s="26"/>
      <c r="AP402" s="26"/>
      <c r="AQ402" s="26"/>
      <c r="AR402" s="26"/>
      <c r="AS402" s="26"/>
      <c r="AT402" s="26"/>
      <c r="AU402" s="26"/>
      <c r="AV402" s="109"/>
      <c r="AW402" s="28"/>
      <c r="BB402" s="25"/>
    </row>
    <row r="403" spans="16:54" x14ac:dyDescent="0.25">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c r="AO403" s="26"/>
      <c r="AP403" s="26"/>
      <c r="AQ403" s="26"/>
      <c r="AR403" s="26"/>
      <c r="AS403" s="26"/>
      <c r="AT403" s="26"/>
      <c r="AU403" s="26"/>
      <c r="AV403" s="109"/>
      <c r="AW403" s="28"/>
      <c r="BB403" s="25"/>
    </row>
    <row r="404" spans="16:54" x14ac:dyDescent="0.25">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c r="AO404" s="26"/>
      <c r="AP404" s="26"/>
      <c r="AQ404" s="26"/>
      <c r="AR404" s="26"/>
      <c r="AS404" s="26"/>
      <c r="AT404" s="26"/>
      <c r="AU404" s="26"/>
      <c r="AV404" s="109"/>
      <c r="AW404" s="28"/>
      <c r="BB404" s="25"/>
    </row>
    <row r="405" spans="16:54" x14ac:dyDescent="0.25">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c r="AO405" s="26"/>
      <c r="AP405" s="26"/>
      <c r="AQ405" s="26"/>
      <c r="AR405" s="26"/>
      <c r="AS405" s="26"/>
      <c r="AT405" s="26"/>
      <c r="AU405" s="26"/>
      <c r="AV405" s="109"/>
      <c r="AW405" s="28"/>
      <c r="BB405" s="25"/>
    </row>
    <row r="406" spans="16:54" x14ac:dyDescent="0.25">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c r="AO406" s="26"/>
      <c r="AP406" s="26"/>
      <c r="AQ406" s="26"/>
      <c r="AR406" s="26"/>
      <c r="AS406" s="26"/>
      <c r="AT406" s="26"/>
      <c r="AU406" s="26"/>
      <c r="AV406" s="109"/>
      <c r="AW406" s="28"/>
      <c r="BB406" s="25"/>
    </row>
    <row r="407" spans="16:54" x14ac:dyDescent="0.25">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109"/>
      <c r="AW407" s="28"/>
      <c r="BB407" s="25"/>
    </row>
    <row r="408" spans="16:54" x14ac:dyDescent="0.25">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c r="AO408" s="26"/>
      <c r="AP408" s="26"/>
      <c r="AQ408" s="26"/>
      <c r="AR408" s="26"/>
      <c r="AS408" s="26"/>
      <c r="AT408" s="26"/>
      <c r="AU408" s="26"/>
      <c r="AV408" s="109"/>
      <c r="AW408" s="28"/>
      <c r="BB408" s="25"/>
    </row>
    <row r="409" spans="16:54" x14ac:dyDescent="0.25">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c r="AO409" s="26"/>
      <c r="AP409" s="26"/>
      <c r="AQ409" s="26"/>
      <c r="AR409" s="26"/>
      <c r="AS409" s="26"/>
      <c r="AT409" s="26"/>
      <c r="AU409" s="26"/>
      <c r="AV409" s="109"/>
      <c r="AW409" s="28"/>
      <c r="BB409" s="25"/>
    </row>
    <row r="410" spans="16:54" x14ac:dyDescent="0.25">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c r="AO410" s="26"/>
      <c r="AP410" s="26"/>
      <c r="AQ410" s="26"/>
      <c r="AR410" s="26"/>
      <c r="AS410" s="26"/>
      <c r="AT410" s="26"/>
      <c r="AU410" s="26"/>
      <c r="AV410" s="109"/>
      <c r="AW410" s="28"/>
      <c r="BB410" s="25"/>
    </row>
    <row r="411" spans="16:54" x14ac:dyDescent="0.25">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c r="AO411" s="26"/>
      <c r="AP411" s="26"/>
      <c r="AQ411" s="26"/>
      <c r="AR411" s="26"/>
      <c r="AS411" s="26"/>
      <c r="AT411" s="26"/>
      <c r="AU411" s="26"/>
      <c r="AV411" s="109"/>
      <c r="AW411" s="28"/>
      <c r="BB411" s="25"/>
    </row>
    <row r="412" spans="16:54" x14ac:dyDescent="0.25">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c r="AO412" s="26"/>
      <c r="AP412" s="26"/>
      <c r="AQ412" s="26"/>
      <c r="AR412" s="26"/>
      <c r="AS412" s="26"/>
      <c r="AT412" s="26"/>
      <c r="AU412" s="26"/>
      <c r="AV412" s="109"/>
      <c r="AW412" s="28"/>
      <c r="BB412" s="25"/>
    </row>
    <row r="413" spans="16:54" x14ac:dyDescent="0.25">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c r="AO413" s="26"/>
      <c r="AP413" s="26"/>
      <c r="AQ413" s="26"/>
      <c r="AR413" s="26"/>
      <c r="AS413" s="26"/>
      <c r="AT413" s="26"/>
      <c r="AU413" s="26"/>
      <c r="AV413" s="109"/>
      <c r="AW413" s="28"/>
      <c r="BB413" s="25"/>
    </row>
    <row r="414" spans="16:54" x14ac:dyDescent="0.25">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c r="AO414" s="26"/>
      <c r="AP414" s="26"/>
      <c r="AQ414" s="26"/>
      <c r="AR414" s="26"/>
      <c r="AS414" s="26"/>
      <c r="AT414" s="26"/>
      <c r="AU414" s="26"/>
      <c r="AV414" s="109"/>
      <c r="AW414" s="28"/>
      <c r="BB414" s="25"/>
    </row>
    <row r="415" spans="16:54" x14ac:dyDescent="0.25">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c r="AO415" s="26"/>
      <c r="AP415" s="26"/>
      <c r="AQ415" s="26"/>
      <c r="AR415" s="26"/>
      <c r="AS415" s="26"/>
      <c r="AT415" s="26"/>
      <c r="AU415" s="26"/>
      <c r="AV415" s="109"/>
      <c r="AW415" s="28"/>
      <c r="BB415" s="25"/>
    </row>
    <row r="416" spans="16:54" x14ac:dyDescent="0.25">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c r="AO416" s="26"/>
      <c r="AP416" s="26"/>
      <c r="AQ416" s="26"/>
      <c r="AR416" s="26"/>
      <c r="AS416" s="26"/>
      <c r="AT416" s="26"/>
      <c r="AU416" s="26"/>
      <c r="AV416" s="109"/>
      <c r="AW416" s="28"/>
      <c r="BB416" s="25"/>
    </row>
    <row r="417" spans="16:54" x14ac:dyDescent="0.25">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c r="AO417" s="26"/>
      <c r="AP417" s="26"/>
      <c r="AQ417" s="26"/>
      <c r="AR417" s="26"/>
      <c r="AS417" s="26"/>
      <c r="AT417" s="26"/>
      <c r="AU417" s="26"/>
      <c r="AV417" s="109"/>
      <c r="AW417" s="28"/>
      <c r="BB417" s="25"/>
    </row>
    <row r="418" spans="16:54" x14ac:dyDescent="0.25">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c r="AO418" s="26"/>
      <c r="AP418" s="26"/>
      <c r="AQ418" s="26"/>
      <c r="AR418" s="26"/>
      <c r="AS418" s="26"/>
      <c r="AT418" s="26"/>
      <c r="AU418" s="26"/>
      <c r="AV418" s="109"/>
      <c r="AW418" s="28"/>
      <c r="BB418" s="25"/>
    </row>
    <row r="419" spans="16:54" x14ac:dyDescent="0.25">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c r="AO419" s="26"/>
      <c r="AP419" s="26"/>
      <c r="AQ419" s="26"/>
      <c r="AR419" s="26"/>
      <c r="AS419" s="26"/>
      <c r="AT419" s="26"/>
      <c r="AU419" s="26"/>
      <c r="AV419" s="109"/>
      <c r="AW419" s="28"/>
      <c r="BB419" s="25"/>
    </row>
    <row r="420" spans="16:54" x14ac:dyDescent="0.25">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c r="AO420" s="26"/>
      <c r="AP420" s="26"/>
      <c r="AQ420" s="26"/>
      <c r="AR420" s="26"/>
      <c r="AS420" s="26"/>
      <c r="AT420" s="26"/>
      <c r="AU420" s="26"/>
      <c r="AV420" s="109"/>
      <c r="AW420" s="28"/>
      <c r="BB420" s="25"/>
    </row>
    <row r="421" spans="16:54" x14ac:dyDescent="0.25">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c r="AO421" s="26"/>
      <c r="AP421" s="26"/>
      <c r="AQ421" s="26"/>
      <c r="AR421" s="26"/>
      <c r="AS421" s="26"/>
      <c r="AT421" s="26"/>
      <c r="AU421" s="26"/>
      <c r="AV421" s="109"/>
      <c r="AW421" s="28"/>
      <c r="BB421" s="25"/>
    </row>
    <row r="422" spans="16:54" x14ac:dyDescent="0.25">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c r="AO422" s="26"/>
      <c r="AP422" s="26"/>
      <c r="AQ422" s="26"/>
      <c r="AR422" s="26"/>
      <c r="AS422" s="26"/>
      <c r="AT422" s="26"/>
      <c r="AU422" s="26"/>
      <c r="AV422" s="109"/>
      <c r="AW422" s="28"/>
      <c r="BB422" s="25"/>
    </row>
    <row r="423" spans="16:54" x14ac:dyDescent="0.25">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c r="AO423" s="26"/>
      <c r="AP423" s="26"/>
      <c r="AQ423" s="26"/>
      <c r="AR423" s="26"/>
      <c r="AS423" s="26"/>
      <c r="AT423" s="26"/>
      <c r="AU423" s="26"/>
      <c r="AV423" s="109"/>
      <c r="AW423" s="28"/>
      <c r="BB423" s="25"/>
    </row>
    <row r="424" spans="16:54" x14ac:dyDescent="0.25">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c r="AO424" s="26"/>
      <c r="AP424" s="26"/>
      <c r="AQ424" s="26"/>
      <c r="AR424" s="26"/>
      <c r="AS424" s="26"/>
      <c r="AT424" s="26"/>
      <c r="AU424" s="26"/>
      <c r="AV424" s="109"/>
      <c r="AW424" s="28"/>
      <c r="BB424" s="25"/>
    </row>
    <row r="425" spans="16:54" x14ac:dyDescent="0.25">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c r="AO425" s="26"/>
      <c r="AP425" s="26"/>
      <c r="AQ425" s="26"/>
      <c r="AR425" s="26"/>
      <c r="AS425" s="26"/>
      <c r="AT425" s="26"/>
      <c r="AU425" s="26"/>
      <c r="AV425" s="109"/>
      <c r="AW425" s="28"/>
      <c r="BB425" s="25"/>
    </row>
    <row r="426" spans="16:54" x14ac:dyDescent="0.25">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c r="AO426" s="26"/>
      <c r="AP426" s="26"/>
      <c r="AQ426" s="26"/>
      <c r="AR426" s="26"/>
      <c r="AS426" s="26"/>
      <c r="AT426" s="26"/>
      <c r="AU426" s="26"/>
      <c r="AV426" s="109"/>
      <c r="AW426" s="28"/>
      <c r="BB426" s="25"/>
    </row>
    <row r="427" spans="16:54" x14ac:dyDescent="0.25">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c r="AO427" s="26"/>
      <c r="AP427" s="26"/>
      <c r="AQ427" s="26"/>
      <c r="AR427" s="26"/>
      <c r="AS427" s="26"/>
      <c r="AT427" s="26"/>
      <c r="AU427" s="26"/>
      <c r="AV427" s="109"/>
      <c r="AW427" s="28"/>
      <c r="BB427" s="25"/>
    </row>
    <row r="428" spans="16:54" x14ac:dyDescent="0.25">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c r="AO428" s="26"/>
      <c r="AP428" s="26"/>
      <c r="AQ428" s="26"/>
      <c r="AR428" s="26"/>
      <c r="AS428" s="26"/>
      <c r="AT428" s="26"/>
      <c r="AU428" s="26"/>
      <c r="AV428" s="109"/>
      <c r="AW428" s="28"/>
      <c r="BB428" s="25"/>
    </row>
    <row r="429" spans="16:54" x14ac:dyDescent="0.25">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c r="AO429" s="26"/>
      <c r="AP429" s="26"/>
      <c r="AQ429" s="26"/>
      <c r="AR429" s="26"/>
      <c r="AS429" s="26"/>
      <c r="AT429" s="26"/>
      <c r="AU429" s="26"/>
      <c r="AV429" s="109"/>
      <c r="AW429" s="28"/>
      <c r="BB429" s="25"/>
    </row>
    <row r="430" spans="16:54" x14ac:dyDescent="0.25">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c r="AO430" s="26"/>
      <c r="AP430" s="26"/>
      <c r="AQ430" s="26"/>
      <c r="AR430" s="26"/>
      <c r="AS430" s="26"/>
      <c r="AT430" s="26"/>
      <c r="AU430" s="26"/>
      <c r="AV430" s="109"/>
      <c r="AW430" s="28"/>
      <c r="BB430" s="25"/>
    </row>
    <row r="431" spans="16:54" x14ac:dyDescent="0.25">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c r="AO431" s="26"/>
      <c r="AP431" s="26"/>
      <c r="AQ431" s="26"/>
      <c r="AR431" s="26"/>
      <c r="AS431" s="26"/>
      <c r="AT431" s="26"/>
      <c r="AU431" s="26"/>
      <c r="AV431" s="109"/>
      <c r="AW431" s="28"/>
      <c r="BB431" s="25"/>
    </row>
    <row r="432" spans="16:54" x14ac:dyDescent="0.25">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c r="AO432" s="26"/>
      <c r="AP432" s="26"/>
      <c r="AQ432" s="26"/>
      <c r="AR432" s="26"/>
      <c r="AS432" s="26"/>
      <c r="AT432" s="26"/>
      <c r="AU432" s="26"/>
      <c r="AV432" s="109"/>
      <c r="AW432" s="28"/>
      <c r="BB432" s="25"/>
    </row>
    <row r="433" spans="16:54" x14ac:dyDescent="0.25">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109"/>
      <c r="AW433" s="28"/>
      <c r="BB433" s="25"/>
    </row>
    <row r="434" spans="16:54" x14ac:dyDescent="0.25">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109"/>
      <c r="AW434" s="28"/>
      <c r="BB434" s="25"/>
    </row>
    <row r="435" spans="16:54" x14ac:dyDescent="0.25">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c r="AO435" s="26"/>
      <c r="AP435" s="26"/>
      <c r="AQ435" s="26"/>
      <c r="AR435" s="26"/>
      <c r="AS435" s="26"/>
      <c r="AT435" s="26"/>
      <c r="AU435" s="26"/>
      <c r="AV435" s="109"/>
      <c r="AW435" s="28"/>
      <c r="BB435" s="25"/>
    </row>
    <row r="436" spans="16:54" x14ac:dyDescent="0.25">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c r="AO436" s="26"/>
      <c r="AP436" s="26"/>
      <c r="AQ436" s="26"/>
      <c r="AR436" s="26"/>
      <c r="AS436" s="26"/>
      <c r="AT436" s="26"/>
      <c r="AU436" s="26"/>
      <c r="AV436" s="109"/>
      <c r="AW436" s="28"/>
      <c r="BB436" s="25"/>
    </row>
    <row r="437" spans="16:54" x14ac:dyDescent="0.25">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c r="AO437" s="26"/>
      <c r="AP437" s="26"/>
      <c r="AQ437" s="26"/>
      <c r="AR437" s="26"/>
      <c r="AS437" s="26"/>
      <c r="AT437" s="26"/>
      <c r="AU437" s="26"/>
      <c r="AV437" s="109"/>
      <c r="AW437" s="28"/>
      <c r="BB437" s="25"/>
    </row>
    <row r="438" spans="16:54" x14ac:dyDescent="0.25">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c r="AO438" s="26"/>
      <c r="AP438" s="26"/>
      <c r="AQ438" s="26"/>
      <c r="AR438" s="26"/>
      <c r="AS438" s="26"/>
      <c r="AT438" s="26"/>
      <c r="AU438" s="26"/>
      <c r="AV438" s="109"/>
      <c r="AW438" s="28"/>
      <c r="BB438" s="25"/>
    </row>
    <row r="439" spans="16:54" x14ac:dyDescent="0.25">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c r="AO439" s="26"/>
      <c r="AP439" s="26"/>
      <c r="AQ439" s="26"/>
      <c r="AR439" s="26"/>
      <c r="AS439" s="26"/>
      <c r="AT439" s="26"/>
      <c r="AU439" s="26"/>
      <c r="AV439" s="109"/>
      <c r="AW439" s="28"/>
      <c r="BB439" s="25"/>
    </row>
    <row r="440" spans="16:54" x14ac:dyDescent="0.25">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c r="AO440" s="26"/>
      <c r="AP440" s="26"/>
      <c r="AQ440" s="26"/>
      <c r="AR440" s="26"/>
      <c r="AS440" s="26"/>
      <c r="AT440" s="26"/>
      <c r="AU440" s="26"/>
      <c r="AV440" s="109"/>
      <c r="AW440" s="28"/>
      <c r="BB440" s="25"/>
    </row>
    <row r="441" spans="16:54" x14ac:dyDescent="0.25">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c r="AO441" s="26"/>
      <c r="AP441" s="26"/>
      <c r="AQ441" s="26"/>
      <c r="AR441" s="26"/>
      <c r="AS441" s="26"/>
      <c r="AT441" s="26"/>
      <c r="AU441" s="26"/>
      <c r="AV441" s="109"/>
      <c r="AW441" s="28"/>
      <c r="BB441" s="25"/>
    </row>
    <row r="442" spans="16:54" x14ac:dyDescent="0.25">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c r="AO442" s="26"/>
      <c r="AP442" s="26"/>
      <c r="AQ442" s="26"/>
      <c r="AR442" s="26"/>
      <c r="AS442" s="26"/>
      <c r="AT442" s="26"/>
      <c r="AU442" s="26"/>
      <c r="AV442" s="109"/>
      <c r="AW442" s="28"/>
      <c r="BB442" s="25"/>
    </row>
    <row r="443" spans="16:54" x14ac:dyDescent="0.25">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c r="AO443" s="26"/>
      <c r="AP443" s="26"/>
      <c r="AQ443" s="26"/>
      <c r="AR443" s="26"/>
      <c r="AS443" s="26"/>
      <c r="AT443" s="26"/>
      <c r="AU443" s="26"/>
      <c r="AV443" s="109"/>
      <c r="AW443" s="28"/>
      <c r="BB443" s="25"/>
    </row>
    <row r="444" spans="16:54" x14ac:dyDescent="0.25">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c r="AO444" s="26"/>
      <c r="AP444" s="26"/>
      <c r="AQ444" s="26"/>
      <c r="AR444" s="26"/>
      <c r="AS444" s="26"/>
      <c r="AT444" s="26"/>
      <c r="AU444" s="26"/>
      <c r="AV444" s="109"/>
      <c r="AW444" s="28"/>
      <c r="BB444" s="25"/>
    </row>
    <row r="445" spans="16:54" x14ac:dyDescent="0.25">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c r="AO445" s="26"/>
      <c r="AP445" s="26"/>
      <c r="AQ445" s="26"/>
      <c r="AR445" s="26"/>
      <c r="AS445" s="26"/>
      <c r="AT445" s="26"/>
      <c r="AU445" s="26"/>
      <c r="AV445" s="109"/>
      <c r="AW445" s="28"/>
      <c r="BB445" s="25"/>
    </row>
    <row r="446" spans="16:54" x14ac:dyDescent="0.25">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c r="AO446" s="26"/>
      <c r="AP446" s="26"/>
      <c r="AQ446" s="26"/>
      <c r="AR446" s="26"/>
      <c r="AS446" s="26"/>
      <c r="AT446" s="26"/>
      <c r="AU446" s="26"/>
      <c r="AV446" s="109"/>
      <c r="AW446" s="28"/>
      <c r="BB446" s="25"/>
    </row>
    <row r="447" spans="16:54" x14ac:dyDescent="0.25">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c r="AO447" s="26"/>
      <c r="AP447" s="26"/>
      <c r="AQ447" s="26"/>
      <c r="AR447" s="26"/>
      <c r="AS447" s="26"/>
      <c r="AT447" s="26"/>
      <c r="AU447" s="26"/>
      <c r="AV447" s="109"/>
      <c r="AW447" s="28"/>
      <c r="BB447" s="25"/>
    </row>
    <row r="448" spans="16:54" x14ac:dyDescent="0.25">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c r="AO448" s="26"/>
      <c r="AP448" s="26"/>
      <c r="AQ448" s="26"/>
      <c r="AR448" s="26"/>
      <c r="AS448" s="26"/>
      <c r="AT448" s="26"/>
      <c r="AU448" s="26"/>
      <c r="AV448" s="109"/>
      <c r="AW448" s="28"/>
      <c r="BB448" s="25"/>
    </row>
    <row r="449" spans="16:54" x14ac:dyDescent="0.25">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c r="AO449" s="26"/>
      <c r="AP449" s="26"/>
      <c r="AQ449" s="26"/>
      <c r="AR449" s="26"/>
      <c r="AS449" s="26"/>
      <c r="AT449" s="26"/>
      <c r="AU449" s="26"/>
      <c r="AV449" s="109"/>
      <c r="AW449" s="28"/>
      <c r="BB449" s="25"/>
    </row>
    <row r="450" spans="16:54" x14ac:dyDescent="0.25">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c r="AO450" s="26"/>
      <c r="AP450" s="26"/>
      <c r="AQ450" s="26"/>
      <c r="AR450" s="26"/>
      <c r="AS450" s="26"/>
      <c r="AT450" s="26"/>
      <c r="AU450" s="26"/>
      <c r="AV450" s="109"/>
      <c r="AW450" s="28"/>
      <c r="BB450" s="25"/>
    </row>
    <row r="451" spans="16:54" x14ac:dyDescent="0.25">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c r="AO451" s="26"/>
      <c r="AP451" s="26"/>
      <c r="AQ451" s="26"/>
      <c r="AR451" s="26"/>
      <c r="AS451" s="26"/>
      <c r="AT451" s="26"/>
      <c r="AU451" s="26"/>
      <c r="AV451" s="109"/>
      <c r="AW451" s="28"/>
      <c r="BB451" s="25"/>
    </row>
    <row r="452" spans="16:54" x14ac:dyDescent="0.25">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c r="AO452" s="26"/>
      <c r="AP452" s="26"/>
      <c r="AQ452" s="26"/>
      <c r="AR452" s="26"/>
      <c r="AS452" s="26"/>
      <c r="AT452" s="26"/>
      <c r="AU452" s="26"/>
      <c r="AV452" s="109"/>
      <c r="AW452" s="28"/>
      <c r="BB452" s="25"/>
    </row>
    <row r="453" spans="16:54" x14ac:dyDescent="0.25">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c r="AO453" s="26"/>
      <c r="AP453" s="26"/>
      <c r="AQ453" s="26"/>
      <c r="AR453" s="26"/>
      <c r="AS453" s="26"/>
      <c r="AT453" s="26"/>
      <c r="AU453" s="26"/>
      <c r="AV453" s="109"/>
      <c r="AW453" s="28"/>
      <c r="BB453" s="25"/>
    </row>
    <row r="454" spans="16:54" x14ac:dyDescent="0.25">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c r="AO454" s="26"/>
      <c r="AP454" s="26"/>
      <c r="AQ454" s="26"/>
      <c r="AR454" s="26"/>
      <c r="AS454" s="26"/>
      <c r="AT454" s="26"/>
      <c r="AU454" s="26"/>
      <c r="AV454" s="109"/>
      <c r="AW454" s="28"/>
      <c r="BB454" s="25"/>
    </row>
    <row r="455" spans="16:54" x14ac:dyDescent="0.25">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c r="AO455" s="26"/>
      <c r="AP455" s="26"/>
      <c r="AQ455" s="26"/>
      <c r="AR455" s="26"/>
      <c r="AS455" s="26"/>
      <c r="AT455" s="26"/>
      <c r="AU455" s="26"/>
      <c r="AV455" s="109"/>
      <c r="AW455" s="28"/>
      <c r="BB455" s="25"/>
    </row>
    <row r="456" spans="16:54" x14ac:dyDescent="0.25">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c r="AO456" s="26"/>
      <c r="AP456" s="26"/>
      <c r="AQ456" s="26"/>
      <c r="AR456" s="26"/>
      <c r="AS456" s="26"/>
      <c r="AT456" s="26"/>
      <c r="AU456" s="26"/>
      <c r="AV456" s="109"/>
      <c r="AW456" s="28"/>
      <c r="BB456" s="25"/>
    </row>
    <row r="457" spans="16:54" x14ac:dyDescent="0.25">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c r="AO457" s="26"/>
      <c r="AP457" s="26"/>
      <c r="AQ457" s="26"/>
      <c r="AR457" s="26"/>
      <c r="AS457" s="26"/>
      <c r="AT457" s="26"/>
      <c r="AU457" s="26"/>
      <c r="AV457" s="109"/>
      <c r="AW457" s="28"/>
      <c r="BB457" s="25"/>
    </row>
    <row r="458" spans="16:54" x14ac:dyDescent="0.25">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c r="AO458" s="26"/>
      <c r="AP458" s="26"/>
      <c r="AQ458" s="26"/>
      <c r="AR458" s="26"/>
      <c r="AS458" s="26"/>
      <c r="AT458" s="26"/>
      <c r="AU458" s="26"/>
      <c r="AV458" s="109"/>
      <c r="AW458" s="28"/>
      <c r="BB458" s="25"/>
    </row>
    <row r="459" spans="16:54" x14ac:dyDescent="0.25">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c r="AO459" s="26"/>
      <c r="AP459" s="26"/>
      <c r="AQ459" s="26"/>
      <c r="AR459" s="26"/>
      <c r="AS459" s="26"/>
      <c r="AT459" s="26"/>
      <c r="AU459" s="26"/>
      <c r="AV459" s="109"/>
      <c r="AW459" s="28"/>
      <c r="BB459" s="25"/>
    </row>
    <row r="460" spans="16:54" x14ac:dyDescent="0.25">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c r="AO460" s="26"/>
      <c r="AP460" s="26"/>
      <c r="AQ460" s="26"/>
      <c r="AR460" s="26"/>
      <c r="AS460" s="26"/>
      <c r="AT460" s="26"/>
      <c r="AU460" s="26"/>
      <c r="AV460" s="109"/>
      <c r="AW460" s="28"/>
      <c r="BB460" s="25"/>
    </row>
    <row r="461" spans="16:54" x14ac:dyDescent="0.25">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c r="AO461" s="26"/>
      <c r="AP461" s="26"/>
      <c r="AQ461" s="26"/>
      <c r="AR461" s="26"/>
      <c r="AS461" s="26"/>
      <c r="AT461" s="26"/>
      <c r="AU461" s="26"/>
      <c r="AV461" s="109"/>
      <c r="AW461" s="28"/>
      <c r="BB461" s="25"/>
    </row>
    <row r="462" spans="16:54" x14ac:dyDescent="0.25">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c r="AO462" s="26"/>
      <c r="AP462" s="26"/>
      <c r="AQ462" s="26"/>
      <c r="AR462" s="26"/>
      <c r="AS462" s="26"/>
      <c r="AT462" s="26"/>
      <c r="AU462" s="26"/>
      <c r="AV462" s="109"/>
      <c r="AW462" s="28"/>
      <c r="BB462" s="25"/>
    </row>
    <row r="463" spans="16:54" x14ac:dyDescent="0.25">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c r="AO463" s="26"/>
      <c r="AP463" s="26"/>
      <c r="AQ463" s="26"/>
      <c r="AR463" s="26"/>
      <c r="AS463" s="26"/>
      <c r="AT463" s="26"/>
      <c r="AU463" s="26"/>
      <c r="AV463" s="109"/>
      <c r="AW463" s="28"/>
      <c r="BB463" s="25"/>
    </row>
    <row r="464" spans="16:54" x14ac:dyDescent="0.25">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c r="AO464" s="26"/>
      <c r="AP464" s="26"/>
      <c r="AQ464" s="26"/>
      <c r="AR464" s="26"/>
      <c r="AS464" s="26"/>
      <c r="AT464" s="26"/>
      <c r="AU464" s="26"/>
      <c r="AV464" s="109"/>
      <c r="AW464" s="28"/>
      <c r="BB464" s="25"/>
    </row>
    <row r="465" spans="16:54" x14ac:dyDescent="0.25">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c r="AO465" s="26"/>
      <c r="AP465" s="26"/>
      <c r="AQ465" s="26"/>
      <c r="AR465" s="26"/>
      <c r="AS465" s="26"/>
      <c r="AT465" s="26"/>
      <c r="AU465" s="26"/>
      <c r="AV465" s="109"/>
      <c r="AW465" s="28"/>
      <c r="BB465" s="25"/>
    </row>
    <row r="466" spans="16:54" x14ac:dyDescent="0.25">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c r="AO466" s="26"/>
      <c r="AP466" s="26"/>
      <c r="AQ466" s="26"/>
      <c r="AR466" s="26"/>
      <c r="AS466" s="26"/>
      <c r="AT466" s="26"/>
      <c r="AU466" s="26"/>
      <c r="AV466" s="109"/>
      <c r="AW466" s="28"/>
      <c r="BB466" s="25"/>
    </row>
    <row r="467" spans="16:54" x14ac:dyDescent="0.25">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26"/>
      <c r="AV467" s="109"/>
      <c r="AW467" s="28"/>
      <c r="BB467" s="25"/>
    </row>
    <row r="468" spans="16:54" x14ac:dyDescent="0.25">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c r="AO468" s="26"/>
      <c r="AP468" s="26"/>
      <c r="AQ468" s="26"/>
      <c r="AR468" s="26"/>
      <c r="AS468" s="26"/>
      <c r="AT468" s="26"/>
      <c r="AU468" s="26"/>
      <c r="AV468" s="109"/>
      <c r="AW468" s="28"/>
      <c r="BB468" s="25"/>
    </row>
    <row r="469" spans="16:54" x14ac:dyDescent="0.25">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c r="AO469" s="26"/>
      <c r="AP469" s="26"/>
      <c r="AQ469" s="26"/>
      <c r="AR469" s="26"/>
      <c r="AS469" s="26"/>
      <c r="AT469" s="26"/>
      <c r="AU469" s="26"/>
      <c r="AV469" s="109"/>
      <c r="AW469" s="28"/>
      <c r="BB469" s="25"/>
    </row>
    <row r="470" spans="16:54" x14ac:dyDescent="0.25">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c r="AO470" s="26"/>
      <c r="AP470" s="26"/>
      <c r="AQ470" s="26"/>
      <c r="AR470" s="26"/>
      <c r="AS470" s="26"/>
      <c r="AT470" s="26"/>
      <c r="AU470" s="26"/>
      <c r="AV470" s="109"/>
      <c r="AW470" s="28"/>
      <c r="BB470" s="25"/>
    </row>
    <row r="471" spans="16:54" x14ac:dyDescent="0.25">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c r="AO471" s="26"/>
      <c r="AP471" s="26"/>
      <c r="AQ471" s="26"/>
      <c r="AR471" s="26"/>
      <c r="AS471" s="26"/>
      <c r="AT471" s="26"/>
      <c r="AU471" s="26"/>
      <c r="AV471" s="109"/>
      <c r="AW471" s="28"/>
      <c r="BB471" s="25"/>
    </row>
    <row r="472" spans="16:54" x14ac:dyDescent="0.25">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26"/>
      <c r="AV472" s="109"/>
      <c r="AW472" s="28"/>
      <c r="BB472" s="25"/>
    </row>
    <row r="473" spans="16:54" x14ac:dyDescent="0.25">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c r="AO473" s="26"/>
      <c r="AP473" s="26"/>
      <c r="AQ473" s="26"/>
      <c r="AR473" s="26"/>
      <c r="AS473" s="26"/>
      <c r="AT473" s="26"/>
      <c r="AU473" s="26"/>
      <c r="AV473" s="109"/>
      <c r="AW473" s="28"/>
      <c r="BB473" s="25"/>
    </row>
    <row r="474" spans="16:54" x14ac:dyDescent="0.25">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26"/>
      <c r="AV474" s="109"/>
      <c r="AW474" s="28"/>
      <c r="BB474" s="25"/>
    </row>
    <row r="475" spans="16:54" x14ac:dyDescent="0.25">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c r="AO475" s="26"/>
      <c r="AP475" s="26"/>
      <c r="AQ475" s="26"/>
      <c r="AR475" s="26"/>
      <c r="AS475" s="26"/>
      <c r="AT475" s="26"/>
      <c r="AU475" s="26"/>
      <c r="AV475" s="109"/>
      <c r="AW475" s="28"/>
      <c r="BB475" s="25"/>
    </row>
    <row r="476" spans="16:54" x14ac:dyDescent="0.25">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26"/>
      <c r="AV476" s="109"/>
      <c r="AW476" s="28"/>
      <c r="BB476" s="25"/>
    </row>
    <row r="477" spans="16:54" x14ac:dyDescent="0.25">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26"/>
      <c r="AV477" s="109"/>
      <c r="AW477" s="28"/>
      <c r="BB477" s="25"/>
    </row>
    <row r="478" spans="16:54" x14ac:dyDescent="0.25">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26"/>
      <c r="AV478" s="109"/>
      <c r="AW478" s="28"/>
      <c r="BB478" s="25"/>
    </row>
    <row r="479" spans="16:54" x14ac:dyDescent="0.25">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c r="AO479" s="26"/>
      <c r="AP479" s="26"/>
      <c r="AQ479" s="26"/>
      <c r="AR479" s="26"/>
      <c r="AS479" s="26"/>
      <c r="AT479" s="26"/>
      <c r="AU479" s="26"/>
      <c r="AV479" s="109"/>
      <c r="AW479" s="28"/>
      <c r="BB479" s="25"/>
    </row>
    <row r="480" spans="16:54" x14ac:dyDescent="0.25">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26"/>
      <c r="AV480" s="109"/>
      <c r="AW480" s="28"/>
      <c r="BB480" s="25"/>
    </row>
    <row r="481" spans="16:54" x14ac:dyDescent="0.25">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c r="AO481" s="26"/>
      <c r="AP481" s="26"/>
      <c r="AQ481" s="26"/>
      <c r="AR481" s="26"/>
      <c r="AS481" s="26"/>
      <c r="AT481" s="26"/>
      <c r="AU481" s="26"/>
      <c r="AV481" s="109"/>
      <c r="AW481" s="28"/>
      <c r="BB481" s="25"/>
    </row>
    <row r="482" spans="16:54" x14ac:dyDescent="0.25">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26"/>
      <c r="AV482" s="109"/>
      <c r="AW482" s="28"/>
      <c r="BB482" s="25"/>
    </row>
    <row r="483" spans="16:54" x14ac:dyDescent="0.25">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c r="AO483" s="26"/>
      <c r="AP483" s="26"/>
      <c r="AQ483" s="26"/>
      <c r="AR483" s="26"/>
      <c r="AS483" s="26"/>
      <c r="AT483" s="26"/>
      <c r="AU483" s="26"/>
      <c r="AV483" s="109"/>
      <c r="AW483" s="28"/>
      <c r="BB483" s="25"/>
    </row>
    <row r="484" spans="16:54" x14ac:dyDescent="0.25">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26"/>
      <c r="AV484" s="109"/>
      <c r="AW484" s="28"/>
      <c r="BB484" s="25"/>
    </row>
    <row r="485" spans="16:54" x14ac:dyDescent="0.25">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c r="AO485" s="26"/>
      <c r="AP485" s="26"/>
      <c r="AQ485" s="26"/>
      <c r="AR485" s="26"/>
      <c r="AS485" s="26"/>
      <c r="AT485" s="26"/>
      <c r="AU485" s="26"/>
      <c r="AV485" s="109"/>
      <c r="AW485" s="28"/>
      <c r="BB485" s="25"/>
    </row>
    <row r="486" spans="16:54" x14ac:dyDescent="0.25">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26"/>
      <c r="AV486" s="109"/>
      <c r="AW486" s="28"/>
      <c r="BB486" s="25"/>
    </row>
    <row r="487" spans="16:54" x14ac:dyDescent="0.25">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c r="AO487" s="26"/>
      <c r="AP487" s="26"/>
      <c r="AQ487" s="26"/>
      <c r="AR487" s="26"/>
      <c r="AS487" s="26"/>
      <c r="AT487" s="26"/>
      <c r="AU487" s="26"/>
      <c r="AV487" s="109"/>
      <c r="AW487" s="28"/>
      <c r="BB487" s="25"/>
    </row>
    <row r="488" spans="16:54" x14ac:dyDescent="0.25">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c r="AO488" s="26"/>
      <c r="AP488" s="26"/>
      <c r="AQ488" s="26"/>
      <c r="AR488" s="26"/>
      <c r="AS488" s="26"/>
      <c r="AT488" s="26"/>
      <c r="AU488" s="26"/>
      <c r="AV488" s="109"/>
      <c r="AW488" s="28"/>
      <c r="BB488" s="25"/>
    </row>
    <row r="489" spans="16:54" x14ac:dyDescent="0.25">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c r="AO489" s="26"/>
      <c r="AP489" s="26"/>
      <c r="AQ489" s="26"/>
      <c r="AR489" s="26"/>
      <c r="AS489" s="26"/>
      <c r="AT489" s="26"/>
      <c r="AU489" s="26"/>
      <c r="AV489" s="109"/>
      <c r="AW489" s="28"/>
      <c r="BB489" s="25"/>
    </row>
    <row r="490" spans="16:54" x14ac:dyDescent="0.25">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26"/>
      <c r="AV490" s="109"/>
      <c r="AW490" s="28"/>
      <c r="BB490" s="25"/>
    </row>
    <row r="491" spans="16:54" x14ac:dyDescent="0.25">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c r="AO491" s="26"/>
      <c r="AP491" s="26"/>
      <c r="AQ491" s="26"/>
      <c r="AR491" s="26"/>
      <c r="AS491" s="26"/>
      <c r="AT491" s="26"/>
      <c r="AU491" s="26"/>
      <c r="AV491" s="109"/>
      <c r="AW491" s="28"/>
      <c r="BB491" s="25"/>
    </row>
    <row r="492" spans="16:54" x14ac:dyDescent="0.25">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26"/>
      <c r="AV492" s="109"/>
      <c r="AW492" s="28"/>
      <c r="BB492" s="25"/>
    </row>
    <row r="493" spans="16:54" x14ac:dyDescent="0.25">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c r="AO493" s="26"/>
      <c r="AP493" s="26"/>
      <c r="AQ493" s="26"/>
      <c r="AR493" s="26"/>
      <c r="AS493" s="26"/>
      <c r="AT493" s="26"/>
      <c r="AU493" s="26"/>
      <c r="AV493" s="109"/>
      <c r="AW493" s="28"/>
      <c r="BB493" s="25"/>
    </row>
    <row r="494" spans="16:54" x14ac:dyDescent="0.25">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c r="AO494" s="26"/>
      <c r="AP494" s="26"/>
      <c r="AQ494" s="26"/>
      <c r="AR494" s="26"/>
      <c r="AS494" s="26"/>
      <c r="AT494" s="26"/>
      <c r="AU494" s="26"/>
      <c r="AV494" s="109"/>
      <c r="AW494" s="28"/>
      <c r="BB494" s="25"/>
    </row>
    <row r="495" spans="16:54" x14ac:dyDescent="0.25">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c r="AO495" s="26"/>
      <c r="AP495" s="26"/>
      <c r="AQ495" s="26"/>
      <c r="AR495" s="26"/>
      <c r="AS495" s="26"/>
      <c r="AT495" s="26"/>
      <c r="AU495" s="26"/>
      <c r="AV495" s="109"/>
      <c r="AW495" s="28"/>
      <c r="BB495" s="25"/>
    </row>
    <row r="496" spans="16:54" x14ac:dyDescent="0.25">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c r="AO496" s="26"/>
      <c r="AP496" s="26"/>
      <c r="AQ496" s="26"/>
      <c r="AR496" s="26"/>
      <c r="AS496" s="26"/>
      <c r="AT496" s="26"/>
      <c r="AU496" s="26"/>
      <c r="AV496" s="109"/>
      <c r="AW496" s="28"/>
      <c r="BB496" s="25"/>
    </row>
    <row r="497" spans="16:54" x14ac:dyDescent="0.25">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c r="AO497" s="26"/>
      <c r="AP497" s="26"/>
      <c r="AQ497" s="26"/>
      <c r="AR497" s="26"/>
      <c r="AS497" s="26"/>
      <c r="AT497" s="26"/>
      <c r="AU497" s="26"/>
      <c r="AV497" s="109"/>
      <c r="AW497" s="28"/>
      <c r="BB497" s="25"/>
    </row>
    <row r="498" spans="16:54" x14ac:dyDescent="0.25">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c r="AO498" s="26"/>
      <c r="AP498" s="26"/>
      <c r="AQ498" s="26"/>
      <c r="AR498" s="26"/>
      <c r="AS498" s="26"/>
      <c r="AT498" s="26"/>
      <c r="AU498" s="26"/>
      <c r="AV498" s="109"/>
      <c r="AW498" s="28"/>
      <c r="BB498" s="25"/>
    </row>
    <row r="499" spans="16:54" x14ac:dyDescent="0.25">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c r="AO499" s="26"/>
      <c r="AP499" s="26"/>
      <c r="AQ499" s="26"/>
      <c r="AR499" s="26"/>
      <c r="AS499" s="26"/>
      <c r="AT499" s="26"/>
      <c r="AU499" s="26"/>
      <c r="AV499" s="109"/>
      <c r="AW499" s="28"/>
      <c r="BB499" s="25"/>
    </row>
    <row r="500" spans="16:54" x14ac:dyDescent="0.25">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109"/>
      <c r="AW500" s="28"/>
      <c r="BB500" s="25"/>
    </row>
    <row r="501" spans="16:54" x14ac:dyDescent="0.25">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c r="AO501" s="26"/>
      <c r="AP501" s="26"/>
      <c r="AQ501" s="26"/>
      <c r="AR501" s="26"/>
      <c r="AS501" s="26"/>
      <c r="AT501" s="26"/>
      <c r="AU501" s="26"/>
      <c r="AV501" s="109"/>
      <c r="AW501" s="28"/>
      <c r="BB501" s="25"/>
    </row>
    <row r="502" spans="16:54" x14ac:dyDescent="0.25">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c r="AO502" s="26"/>
      <c r="AP502" s="26"/>
      <c r="AQ502" s="26"/>
      <c r="AR502" s="26"/>
      <c r="AS502" s="26"/>
      <c r="AT502" s="26"/>
      <c r="AU502" s="26"/>
      <c r="AV502" s="109"/>
      <c r="AW502" s="28"/>
      <c r="BB502" s="25"/>
    </row>
    <row r="503" spans="16:54" x14ac:dyDescent="0.25">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c r="AO503" s="26"/>
      <c r="AP503" s="26"/>
      <c r="AQ503" s="26"/>
      <c r="AR503" s="26"/>
      <c r="AS503" s="26"/>
      <c r="AT503" s="26"/>
      <c r="AU503" s="26"/>
      <c r="AV503" s="109"/>
      <c r="AW503" s="28"/>
      <c r="BB503" s="25"/>
    </row>
    <row r="504" spans="16:54" x14ac:dyDescent="0.25">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c r="AO504" s="26"/>
      <c r="AP504" s="26"/>
      <c r="AQ504" s="26"/>
      <c r="AR504" s="26"/>
      <c r="AS504" s="26"/>
      <c r="AT504" s="26"/>
      <c r="AU504" s="26"/>
      <c r="AV504" s="109"/>
      <c r="AW504" s="28"/>
      <c r="BB504" s="25"/>
    </row>
    <row r="505" spans="16:54" x14ac:dyDescent="0.25">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c r="AO505" s="26"/>
      <c r="AP505" s="26"/>
      <c r="AQ505" s="26"/>
      <c r="AR505" s="26"/>
      <c r="AS505" s="26"/>
      <c r="AT505" s="26"/>
      <c r="AU505" s="26"/>
      <c r="AV505" s="109"/>
      <c r="AW505" s="28"/>
      <c r="BB505" s="25"/>
    </row>
    <row r="506" spans="16:54" x14ac:dyDescent="0.25">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26"/>
      <c r="AV506" s="109"/>
      <c r="AW506" s="28"/>
      <c r="BB506" s="25"/>
    </row>
    <row r="507" spans="16:54" x14ac:dyDescent="0.25">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c r="AO507" s="26"/>
      <c r="AP507" s="26"/>
      <c r="AQ507" s="26"/>
      <c r="AR507" s="26"/>
      <c r="AS507" s="26"/>
      <c r="AT507" s="26"/>
      <c r="AU507" s="26"/>
      <c r="AV507" s="109"/>
      <c r="AW507" s="28"/>
      <c r="BB507" s="25"/>
    </row>
    <row r="508" spans="16:54" x14ac:dyDescent="0.25">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c r="AO508" s="26"/>
      <c r="AP508" s="26"/>
      <c r="AQ508" s="26"/>
      <c r="AR508" s="26"/>
      <c r="AS508" s="26"/>
      <c r="AT508" s="26"/>
      <c r="AU508" s="26"/>
      <c r="AV508" s="109"/>
      <c r="AW508" s="28"/>
      <c r="BB508" s="25"/>
    </row>
    <row r="509" spans="16:54" x14ac:dyDescent="0.25">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c r="AO509" s="26"/>
      <c r="AP509" s="26"/>
      <c r="AQ509" s="26"/>
      <c r="AR509" s="26"/>
      <c r="AS509" s="26"/>
      <c r="AT509" s="26"/>
      <c r="AU509" s="26"/>
      <c r="AV509" s="109"/>
      <c r="AW509" s="28"/>
      <c r="BB509" s="25"/>
    </row>
    <row r="510" spans="16:54" x14ac:dyDescent="0.25">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c r="AO510" s="26"/>
      <c r="AP510" s="26"/>
      <c r="AQ510" s="26"/>
      <c r="AR510" s="26"/>
      <c r="AS510" s="26"/>
      <c r="AT510" s="26"/>
      <c r="AU510" s="26"/>
      <c r="AV510" s="109"/>
      <c r="AW510" s="28"/>
      <c r="BB510" s="25"/>
    </row>
    <row r="511" spans="16:54" x14ac:dyDescent="0.25">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c r="AO511" s="26"/>
      <c r="AP511" s="26"/>
      <c r="AQ511" s="26"/>
      <c r="AR511" s="26"/>
      <c r="AS511" s="26"/>
      <c r="AT511" s="26"/>
      <c r="AU511" s="26"/>
      <c r="AV511" s="109"/>
      <c r="AW511" s="28"/>
      <c r="BB511" s="25"/>
    </row>
    <row r="512" spans="16:54" x14ac:dyDescent="0.25">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c r="AO512" s="26"/>
      <c r="AP512" s="26"/>
      <c r="AQ512" s="26"/>
      <c r="AR512" s="26"/>
      <c r="AS512" s="26"/>
      <c r="AT512" s="26"/>
      <c r="AU512" s="26"/>
      <c r="AV512" s="109"/>
      <c r="AW512" s="28"/>
      <c r="BB512" s="25"/>
    </row>
    <row r="513" spans="16:54" x14ac:dyDescent="0.25">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c r="AO513" s="26"/>
      <c r="AP513" s="26"/>
      <c r="AQ513" s="26"/>
      <c r="AR513" s="26"/>
      <c r="AS513" s="26"/>
      <c r="AT513" s="26"/>
      <c r="AU513" s="26"/>
      <c r="AV513" s="109"/>
      <c r="AW513" s="28"/>
      <c r="BB513" s="25"/>
    </row>
    <row r="514" spans="16:54" x14ac:dyDescent="0.25">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c r="AO514" s="26"/>
      <c r="AP514" s="26"/>
      <c r="AQ514" s="26"/>
      <c r="AR514" s="26"/>
      <c r="AS514" s="26"/>
      <c r="AT514" s="26"/>
      <c r="AU514" s="26"/>
      <c r="AV514" s="109"/>
      <c r="AW514" s="28"/>
      <c r="BB514" s="25"/>
    </row>
    <row r="515" spans="16:54" x14ac:dyDescent="0.25">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c r="AO515" s="26"/>
      <c r="AP515" s="26"/>
      <c r="AQ515" s="26"/>
      <c r="AR515" s="26"/>
      <c r="AS515" s="26"/>
      <c r="AT515" s="26"/>
      <c r="AU515" s="26"/>
      <c r="AV515" s="109"/>
      <c r="AW515" s="28"/>
      <c r="BB515" s="25"/>
    </row>
    <row r="516" spans="16:54" x14ac:dyDescent="0.25">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c r="AO516" s="26"/>
      <c r="AP516" s="26"/>
      <c r="AQ516" s="26"/>
      <c r="AR516" s="26"/>
      <c r="AS516" s="26"/>
      <c r="AT516" s="26"/>
      <c r="AU516" s="26"/>
      <c r="AV516" s="109"/>
      <c r="AW516" s="28"/>
      <c r="BB516" s="25"/>
    </row>
    <row r="517" spans="16:54" x14ac:dyDescent="0.25">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c r="AO517" s="26"/>
      <c r="AP517" s="26"/>
      <c r="AQ517" s="26"/>
      <c r="AR517" s="26"/>
      <c r="AS517" s="26"/>
      <c r="AT517" s="26"/>
      <c r="AU517" s="26"/>
      <c r="AV517" s="109"/>
      <c r="AW517" s="28"/>
      <c r="BB517" s="25"/>
    </row>
    <row r="518" spans="16:54" x14ac:dyDescent="0.25">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c r="AO518" s="26"/>
      <c r="AP518" s="26"/>
      <c r="AQ518" s="26"/>
      <c r="AR518" s="26"/>
      <c r="AS518" s="26"/>
      <c r="AT518" s="26"/>
      <c r="AU518" s="26"/>
      <c r="AV518" s="109"/>
      <c r="AW518" s="28"/>
      <c r="BB518" s="25"/>
    </row>
    <row r="519" spans="16:54" x14ac:dyDescent="0.25">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c r="AO519" s="26"/>
      <c r="AP519" s="26"/>
      <c r="AQ519" s="26"/>
      <c r="AR519" s="26"/>
      <c r="AS519" s="26"/>
      <c r="AT519" s="26"/>
      <c r="AU519" s="26"/>
      <c r="AV519" s="109"/>
      <c r="AW519" s="28"/>
      <c r="BB519" s="25"/>
    </row>
    <row r="520" spans="16:54" x14ac:dyDescent="0.25">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c r="AO520" s="26"/>
      <c r="AP520" s="26"/>
      <c r="AQ520" s="26"/>
      <c r="AR520" s="26"/>
      <c r="AS520" s="26"/>
      <c r="AT520" s="26"/>
      <c r="AU520" s="26"/>
      <c r="AV520" s="109"/>
      <c r="AW520" s="28"/>
      <c r="BB520" s="25"/>
    </row>
    <row r="521" spans="16:54" x14ac:dyDescent="0.25">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c r="AO521" s="26"/>
      <c r="AP521" s="26"/>
      <c r="AQ521" s="26"/>
      <c r="AR521" s="26"/>
      <c r="AS521" s="26"/>
      <c r="AT521" s="26"/>
      <c r="AU521" s="26"/>
      <c r="AV521" s="109"/>
      <c r="AW521" s="28"/>
      <c r="BB521" s="25"/>
    </row>
    <row r="522" spans="16:54" x14ac:dyDescent="0.25">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c r="AO522" s="26"/>
      <c r="AP522" s="26"/>
      <c r="AQ522" s="26"/>
      <c r="AR522" s="26"/>
      <c r="AS522" s="26"/>
      <c r="AT522" s="26"/>
      <c r="AU522" s="26"/>
      <c r="AV522" s="109"/>
      <c r="AW522" s="28"/>
      <c r="BB522" s="25"/>
    </row>
    <row r="523" spans="16:54" x14ac:dyDescent="0.25">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c r="AO523" s="26"/>
      <c r="AP523" s="26"/>
      <c r="AQ523" s="26"/>
      <c r="AR523" s="26"/>
      <c r="AS523" s="26"/>
      <c r="AT523" s="26"/>
      <c r="AU523" s="26"/>
      <c r="AV523" s="109"/>
      <c r="AW523" s="28"/>
      <c r="BB523" s="25"/>
    </row>
    <row r="524" spans="16:54" x14ac:dyDescent="0.25">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c r="AO524" s="26"/>
      <c r="AP524" s="26"/>
      <c r="AQ524" s="26"/>
      <c r="AR524" s="26"/>
      <c r="AS524" s="26"/>
      <c r="AT524" s="26"/>
      <c r="AU524" s="26"/>
      <c r="AV524" s="109"/>
      <c r="AW524" s="28"/>
      <c r="BB524" s="25"/>
    </row>
    <row r="525" spans="16:54" x14ac:dyDescent="0.25">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c r="AO525" s="26"/>
      <c r="AP525" s="26"/>
      <c r="AQ525" s="26"/>
      <c r="AR525" s="26"/>
      <c r="AS525" s="26"/>
      <c r="AT525" s="26"/>
      <c r="AU525" s="26"/>
      <c r="AV525" s="109"/>
      <c r="AW525" s="28"/>
      <c r="BB525" s="25"/>
    </row>
    <row r="526" spans="16:54" x14ac:dyDescent="0.25">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c r="AO526" s="26"/>
      <c r="AP526" s="26"/>
      <c r="AQ526" s="26"/>
      <c r="AR526" s="26"/>
      <c r="AS526" s="26"/>
      <c r="AT526" s="26"/>
      <c r="AU526" s="26"/>
      <c r="AV526" s="109"/>
      <c r="AW526" s="28"/>
      <c r="BB526" s="25"/>
    </row>
    <row r="527" spans="16:54" x14ac:dyDescent="0.25">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c r="AO527" s="26"/>
      <c r="AP527" s="26"/>
      <c r="AQ527" s="26"/>
      <c r="AR527" s="26"/>
      <c r="AS527" s="26"/>
      <c r="AT527" s="26"/>
      <c r="AU527" s="26"/>
      <c r="AV527" s="109"/>
      <c r="AW527" s="28"/>
      <c r="BB527" s="25"/>
    </row>
    <row r="528" spans="16:54" x14ac:dyDescent="0.25">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c r="AO528" s="26"/>
      <c r="AP528" s="26"/>
      <c r="AQ528" s="26"/>
      <c r="AR528" s="26"/>
      <c r="AS528" s="26"/>
      <c r="AT528" s="26"/>
      <c r="AU528" s="26"/>
      <c r="AV528" s="109"/>
      <c r="AW528" s="28"/>
      <c r="BB528" s="25"/>
    </row>
    <row r="529" spans="16:54" x14ac:dyDescent="0.25">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c r="AO529" s="26"/>
      <c r="AP529" s="26"/>
      <c r="AQ529" s="26"/>
      <c r="AR529" s="26"/>
      <c r="AS529" s="26"/>
      <c r="AT529" s="26"/>
      <c r="AU529" s="26"/>
      <c r="AV529" s="109"/>
      <c r="AW529" s="28"/>
      <c r="BB529" s="25"/>
    </row>
    <row r="530" spans="16:54" x14ac:dyDescent="0.25">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c r="AO530" s="26"/>
      <c r="AP530" s="26"/>
      <c r="AQ530" s="26"/>
      <c r="AR530" s="26"/>
      <c r="AS530" s="26"/>
      <c r="AT530" s="26"/>
      <c r="AU530" s="26"/>
      <c r="AV530" s="109"/>
      <c r="AW530" s="28"/>
      <c r="BB530" s="25"/>
    </row>
    <row r="531" spans="16:54" x14ac:dyDescent="0.25">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c r="AO531" s="26"/>
      <c r="AP531" s="26"/>
      <c r="AQ531" s="26"/>
      <c r="AR531" s="26"/>
      <c r="AS531" s="26"/>
      <c r="AT531" s="26"/>
      <c r="AU531" s="26"/>
      <c r="AV531" s="109"/>
      <c r="AW531" s="28"/>
      <c r="BB531" s="25"/>
    </row>
    <row r="532" spans="16:54" x14ac:dyDescent="0.25">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c r="AO532" s="26"/>
      <c r="AP532" s="26"/>
      <c r="AQ532" s="26"/>
      <c r="AR532" s="26"/>
      <c r="AS532" s="26"/>
      <c r="AT532" s="26"/>
      <c r="AU532" s="26"/>
      <c r="AV532" s="109"/>
      <c r="AW532" s="28"/>
      <c r="BB532" s="25"/>
    </row>
    <row r="533" spans="16:54" x14ac:dyDescent="0.25">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c r="AO533" s="26"/>
      <c r="AP533" s="26"/>
      <c r="AQ533" s="26"/>
      <c r="AR533" s="26"/>
      <c r="AS533" s="26"/>
      <c r="AT533" s="26"/>
      <c r="AU533" s="26"/>
      <c r="AV533" s="109"/>
      <c r="AW533" s="28"/>
      <c r="BB533" s="25"/>
    </row>
    <row r="534" spans="16:54" x14ac:dyDescent="0.25">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c r="AO534" s="26"/>
      <c r="AP534" s="26"/>
      <c r="AQ534" s="26"/>
      <c r="AR534" s="26"/>
      <c r="AS534" s="26"/>
      <c r="AT534" s="26"/>
      <c r="AU534" s="26"/>
      <c r="AV534" s="109"/>
      <c r="AW534" s="28"/>
      <c r="BB534" s="25"/>
    </row>
    <row r="535" spans="16:54" x14ac:dyDescent="0.25">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c r="AO535" s="26"/>
      <c r="AP535" s="26"/>
      <c r="AQ535" s="26"/>
      <c r="AR535" s="26"/>
      <c r="AS535" s="26"/>
      <c r="AT535" s="26"/>
      <c r="AU535" s="26"/>
      <c r="AV535" s="109"/>
      <c r="AW535" s="28"/>
      <c r="BB535" s="25"/>
    </row>
    <row r="536" spans="16:54" x14ac:dyDescent="0.25">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c r="AO536" s="26"/>
      <c r="AP536" s="26"/>
      <c r="AQ536" s="26"/>
      <c r="AR536" s="26"/>
      <c r="AS536" s="26"/>
      <c r="AT536" s="26"/>
      <c r="AU536" s="26"/>
      <c r="AV536" s="109"/>
      <c r="AW536" s="28"/>
      <c r="BB536" s="25"/>
    </row>
    <row r="537" spans="16:54" x14ac:dyDescent="0.25">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c r="AO537" s="26"/>
      <c r="AP537" s="26"/>
      <c r="AQ537" s="26"/>
      <c r="AR537" s="26"/>
      <c r="AS537" s="26"/>
      <c r="AT537" s="26"/>
      <c r="AU537" s="26"/>
      <c r="AV537" s="109"/>
      <c r="AW537" s="28"/>
      <c r="BB537" s="25"/>
    </row>
    <row r="538" spans="16:54" x14ac:dyDescent="0.25">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c r="AO538" s="26"/>
      <c r="AP538" s="26"/>
      <c r="AQ538" s="26"/>
      <c r="AR538" s="26"/>
      <c r="AS538" s="26"/>
      <c r="AT538" s="26"/>
      <c r="AU538" s="26"/>
      <c r="AV538" s="109"/>
      <c r="AW538" s="28"/>
      <c r="BB538" s="25"/>
    </row>
    <row r="539" spans="16:54" x14ac:dyDescent="0.25">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c r="AO539" s="26"/>
      <c r="AP539" s="26"/>
      <c r="AQ539" s="26"/>
      <c r="AR539" s="26"/>
      <c r="AS539" s="26"/>
      <c r="AT539" s="26"/>
      <c r="AU539" s="26"/>
      <c r="AV539" s="109"/>
      <c r="AW539" s="28"/>
      <c r="BB539" s="25"/>
    </row>
    <row r="540" spans="16:54" x14ac:dyDescent="0.25">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c r="AO540" s="26"/>
      <c r="AP540" s="26"/>
      <c r="AQ540" s="26"/>
      <c r="AR540" s="26"/>
      <c r="AS540" s="26"/>
      <c r="AT540" s="26"/>
      <c r="AU540" s="26"/>
      <c r="AV540" s="109"/>
      <c r="AW540" s="28"/>
      <c r="BB540" s="25"/>
    </row>
    <row r="541" spans="16:54" x14ac:dyDescent="0.25">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c r="AO541" s="26"/>
      <c r="AP541" s="26"/>
      <c r="AQ541" s="26"/>
      <c r="AR541" s="26"/>
      <c r="AS541" s="26"/>
      <c r="AT541" s="26"/>
      <c r="AU541" s="26"/>
      <c r="AV541" s="109"/>
      <c r="AW541" s="28"/>
      <c r="BB541" s="25"/>
    </row>
    <row r="542" spans="16:54" x14ac:dyDescent="0.25">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c r="AO542" s="26"/>
      <c r="AP542" s="26"/>
      <c r="AQ542" s="26"/>
      <c r="AR542" s="26"/>
      <c r="AS542" s="26"/>
      <c r="AT542" s="26"/>
      <c r="AU542" s="26"/>
      <c r="AV542" s="109"/>
      <c r="AW542" s="28"/>
      <c r="BB542" s="25"/>
    </row>
    <row r="543" spans="16:54" x14ac:dyDescent="0.25">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c r="AO543" s="26"/>
      <c r="AP543" s="26"/>
      <c r="AQ543" s="26"/>
      <c r="AR543" s="26"/>
      <c r="AS543" s="26"/>
      <c r="AT543" s="26"/>
      <c r="AU543" s="26"/>
      <c r="AV543" s="109"/>
      <c r="AW543" s="28"/>
      <c r="BB543" s="25"/>
    </row>
    <row r="544" spans="16:54" x14ac:dyDescent="0.25">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c r="AO544" s="26"/>
      <c r="AP544" s="26"/>
      <c r="AQ544" s="26"/>
      <c r="AR544" s="26"/>
      <c r="AS544" s="26"/>
      <c r="AT544" s="26"/>
      <c r="AU544" s="26"/>
      <c r="AV544" s="109"/>
      <c r="AW544" s="28"/>
      <c r="BB544" s="25"/>
    </row>
    <row r="545" spans="16:54" x14ac:dyDescent="0.25">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c r="AO545" s="26"/>
      <c r="AP545" s="26"/>
      <c r="AQ545" s="26"/>
      <c r="AR545" s="26"/>
      <c r="AS545" s="26"/>
      <c r="AT545" s="26"/>
      <c r="AU545" s="26"/>
      <c r="AV545" s="109"/>
      <c r="AW545" s="28"/>
      <c r="BB545" s="25"/>
    </row>
    <row r="546" spans="16:54" x14ac:dyDescent="0.25">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c r="AO546" s="26"/>
      <c r="AP546" s="26"/>
      <c r="AQ546" s="26"/>
      <c r="AR546" s="26"/>
      <c r="AS546" s="26"/>
      <c r="AT546" s="26"/>
      <c r="AU546" s="26"/>
      <c r="AV546" s="109"/>
      <c r="AW546" s="28"/>
      <c r="BB546" s="25"/>
    </row>
    <row r="547" spans="16:54" x14ac:dyDescent="0.25">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c r="AO547" s="26"/>
      <c r="AP547" s="26"/>
      <c r="AQ547" s="26"/>
      <c r="AR547" s="26"/>
      <c r="AS547" s="26"/>
      <c r="AT547" s="26"/>
      <c r="AU547" s="26"/>
      <c r="AV547" s="109"/>
      <c r="AW547" s="28"/>
      <c r="BB547" s="25"/>
    </row>
    <row r="548" spans="16:54" x14ac:dyDescent="0.25">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c r="AO548" s="26"/>
      <c r="AP548" s="26"/>
      <c r="AQ548" s="26"/>
      <c r="AR548" s="26"/>
      <c r="AS548" s="26"/>
      <c r="AT548" s="26"/>
      <c r="AU548" s="26"/>
      <c r="AV548" s="109"/>
      <c r="AW548" s="28"/>
      <c r="BB548" s="25"/>
    </row>
    <row r="549" spans="16:54" x14ac:dyDescent="0.25">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c r="AO549" s="26"/>
      <c r="AP549" s="26"/>
      <c r="AQ549" s="26"/>
      <c r="AR549" s="26"/>
      <c r="AS549" s="26"/>
      <c r="AT549" s="26"/>
      <c r="AU549" s="26"/>
      <c r="AV549" s="109"/>
      <c r="AW549" s="28"/>
      <c r="BB549" s="25"/>
    </row>
    <row r="550" spans="16:54" x14ac:dyDescent="0.25">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c r="AO550" s="26"/>
      <c r="AP550" s="26"/>
      <c r="AQ550" s="26"/>
      <c r="AR550" s="26"/>
      <c r="AS550" s="26"/>
      <c r="AT550" s="26"/>
      <c r="AU550" s="26"/>
      <c r="AV550" s="109"/>
      <c r="AW550" s="28"/>
      <c r="BB550" s="25"/>
    </row>
    <row r="551" spans="16:54" x14ac:dyDescent="0.25">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c r="AO551" s="26"/>
      <c r="AP551" s="26"/>
      <c r="AQ551" s="26"/>
      <c r="AR551" s="26"/>
      <c r="AS551" s="26"/>
      <c r="AT551" s="26"/>
      <c r="AU551" s="26"/>
      <c r="AV551" s="109"/>
      <c r="AW551" s="28"/>
      <c r="BB551" s="25"/>
    </row>
    <row r="552" spans="16:54" x14ac:dyDescent="0.25">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c r="AO552" s="26"/>
      <c r="AP552" s="26"/>
      <c r="AQ552" s="26"/>
      <c r="AR552" s="26"/>
      <c r="AS552" s="26"/>
      <c r="AT552" s="26"/>
      <c r="AU552" s="26"/>
      <c r="AV552" s="109"/>
      <c r="AW552" s="28"/>
      <c r="BB552" s="25"/>
    </row>
    <row r="553" spans="16:54" x14ac:dyDescent="0.25">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c r="AO553" s="26"/>
      <c r="AP553" s="26"/>
      <c r="AQ553" s="26"/>
      <c r="AR553" s="26"/>
      <c r="AS553" s="26"/>
      <c r="AT553" s="26"/>
      <c r="AU553" s="26"/>
      <c r="AV553" s="109"/>
      <c r="AW553" s="28"/>
      <c r="BB553" s="25"/>
    </row>
    <row r="554" spans="16:54" x14ac:dyDescent="0.25">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c r="AO554" s="26"/>
      <c r="AP554" s="26"/>
      <c r="AQ554" s="26"/>
      <c r="AR554" s="26"/>
      <c r="AS554" s="26"/>
      <c r="AT554" s="26"/>
      <c r="AU554" s="26"/>
      <c r="AV554" s="109"/>
      <c r="AW554" s="28"/>
      <c r="BB554" s="25"/>
    </row>
    <row r="555" spans="16:54" x14ac:dyDescent="0.25">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c r="AO555" s="26"/>
      <c r="AP555" s="26"/>
      <c r="AQ555" s="26"/>
      <c r="AR555" s="26"/>
      <c r="AS555" s="26"/>
      <c r="AT555" s="26"/>
      <c r="AU555" s="26"/>
      <c r="AV555" s="109"/>
      <c r="AW555" s="28"/>
      <c r="BB555" s="25"/>
    </row>
    <row r="556" spans="16:54" x14ac:dyDescent="0.25">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c r="AO556" s="26"/>
      <c r="AP556" s="26"/>
      <c r="AQ556" s="26"/>
      <c r="AR556" s="26"/>
      <c r="AS556" s="26"/>
      <c r="AT556" s="26"/>
      <c r="AU556" s="26"/>
      <c r="AV556" s="109"/>
      <c r="AW556" s="28"/>
      <c r="BB556" s="25"/>
    </row>
    <row r="557" spans="16:54" x14ac:dyDescent="0.25">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c r="AO557" s="26"/>
      <c r="AP557" s="26"/>
      <c r="AQ557" s="26"/>
      <c r="AR557" s="26"/>
      <c r="AS557" s="26"/>
      <c r="AT557" s="26"/>
      <c r="AU557" s="26"/>
      <c r="AV557" s="109"/>
      <c r="AW557" s="28"/>
      <c r="BB557" s="25"/>
    </row>
    <row r="558" spans="16:54" x14ac:dyDescent="0.25">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c r="AO558" s="26"/>
      <c r="AP558" s="26"/>
      <c r="AQ558" s="26"/>
      <c r="AR558" s="26"/>
      <c r="AS558" s="26"/>
      <c r="AT558" s="26"/>
      <c r="AU558" s="26"/>
      <c r="AV558" s="109"/>
      <c r="AW558" s="28"/>
      <c r="BB558" s="25"/>
    </row>
    <row r="559" spans="16:54" x14ac:dyDescent="0.25">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c r="AO559" s="26"/>
      <c r="AP559" s="26"/>
      <c r="AQ559" s="26"/>
      <c r="AR559" s="26"/>
      <c r="AS559" s="26"/>
      <c r="AT559" s="26"/>
      <c r="AU559" s="26"/>
      <c r="AV559" s="109"/>
      <c r="AW559" s="28"/>
      <c r="BB559" s="25"/>
    </row>
    <row r="560" spans="16:54" x14ac:dyDescent="0.25">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c r="AO560" s="26"/>
      <c r="AP560" s="26"/>
      <c r="AQ560" s="26"/>
      <c r="AR560" s="26"/>
      <c r="AS560" s="26"/>
      <c r="AT560" s="26"/>
      <c r="AU560" s="26"/>
      <c r="AV560" s="109"/>
      <c r="AW560" s="28"/>
      <c r="BB560" s="25"/>
    </row>
    <row r="561" spans="16:54" x14ac:dyDescent="0.25">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c r="AO561" s="26"/>
      <c r="AP561" s="26"/>
      <c r="AQ561" s="26"/>
      <c r="AR561" s="26"/>
      <c r="AS561" s="26"/>
      <c r="AT561" s="26"/>
      <c r="AU561" s="26"/>
      <c r="AV561" s="109"/>
      <c r="AW561" s="28"/>
      <c r="BB561" s="25"/>
    </row>
    <row r="562" spans="16:54" x14ac:dyDescent="0.25">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c r="AO562" s="26"/>
      <c r="AP562" s="26"/>
      <c r="AQ562" s="26"/>
      <c r="AR562" s="26"/>
      <c r="AS562" s="26"/>
      <c r="AT562" s="26"/>
      <c r="AU562" s="26"/>
      <c r="AV562" s="109"/>
      <c r="AW562" s="28"/>
      <c r="BB562" s="25"/>
    </row>
    <row r="563" spans="16:54" x14ac:dyDescent="0.25">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c r="AO563" s="26"/>
      <c r="AP563" s="26"/>
      <c r="AQ563" s="26"/>
      <c r="AR563" s="26"/>
      <c r="AS563" s="26"/>
      <c r="AT563" s="26"/>
      <c r="AU563" s="26"/>
      <c r="AV563" s="109"/>
      <c r="AW563" s="28"/>
      <c r="BB563" s="25"/>
    </row>
    <row r="564" spans="16:54" x14ac:dyDescent="0.25">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c r="AO564" s="26"/>
      <c r="AP564" s="26"/>
      <c r="AQ564" s="26"/>
      <c r="AR564" s="26"/>
      <c r="AS564" s="26"/>
      <c r="AT564" s="26"/>
      <c r="AU564" s="26"/>
      <c r="AV564" s="109"/>
      <c r="AW564" s="28"/>
      <c r="BB564" s="25"/>
    </row>
    <row r="565" spans="16:54" x14ac:dyDescent="0.25">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c r="AO565" s="26"/>
      <c r="AP565" s="26"/>
      <c r="AQ565" s="26"/>
      <c r="AR565" s="26"/>
      <c r="AS565" s="26"/>
      <c r="AT565" s="26"/>
      <c r="AU565" s="26"/>
      <c r="AV565" s="109"/>
      <c r="AW565" s="28"/>
      <c r="BB565" s="25"/>
    </row>
    <row r="566" spans="16:54" x14ac:dyDescent="0.25">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c r="AO566" s="26"/>
      <c r="AP566" s="26"/>
      <c r="AQ566" s="26"/>
      <c r="AR566" s="26"/>
      <c r="AS566" s="26"/>
      <c r="AT566" s="26"/>
      <c r="AU566" s="26"/>
      <c r="AV566" s="109"/>
      <c r="AW566" s="28"/>
      <c r="BB566" s="25"/>
    </row>
    <row r="567" spans="16:54" x14ac:dyDescent="0.25">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c r="AO567" s="26"/>
      <c r="AP567" s="26"/>
      <c r="AQ567" s="26"/>
      <c r="AR567" s="26"/>
      <c r="AS567" s="26"/>
      <c r="AT567" s="26"/>
      <c r="AU567" s="26"/>
      <c r="AV567" s="109"/>
      <c r="AW567" s="28"/>
      <c r="BB567" s="25"/>
    </row>
    <row r="568" spans="16:54" x14ac:dyDescent="0.25">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c r="AO568" s="26"/>
      <c r="AP568" s="26"/>
      <c r="AQ568" s="26"/>
      <c r="AR568" s="26"/>
      <c r="AS568" s="26"/>
      <c r="AT568" s="26"/>
      <c r="AU568" s="26"/>
      <c r="AV568" s="109"/>
      <c r="AW568" s="28"/>
      <c r="BB568" s="25"/>
    </row>
    <row r="569" spans="16:54" x14ac:dyDescent="0.25">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c r="AO569" s="26"/>
      <c r="AP569" s="26"/>
      <c r="AQ569" s="26"/>
      <c r="AR569" s="26"/>
      <c r="AS569" s="26"/>
      <c r="AT569" s="26"/>
      <c r="AU569" s="26"/>
      <c r="AV569" s="109"/>
      <c r="AW569" s="28"/>
      <c r="BB569" s="25"/>
    </row>
    <row r="570" spans="16:54" x14ac:dyDescent="0.25">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c r="AO570" s="26"/>
      <c r="AP570" s="26"/>
      <c r="AQ570" s="26"/>
      <c r="AR570" s="26"/>
      <c r="AS570" s="26"/>
      <c r="AT570" s="26"/>
      <c r="AU570" s="26"/>
      <c r="AV570" s="109"/>
      <c r="AW570" s="28"/>
      <c r="BB570" s="25"/>
    </row>
    <row r="571" spans="16:54" x14ac:dyDescent="0.25">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c r="AO571" s="26"/>
      <c r="AP571" s="26"/>
      <c r="AQ571" s="26"/>
      <c r="AR571" s="26"/>
      <c r="AS571" s="26"/>
      <c r="AT571" s="26"/>
      <c r="AU571" s="26"/>
      <c r="AV571" s="109"/>
      <c r="AW571" s="28"/>
      <c r="BB571" s="25"/>
    </row>
    <row r="572" spans="16:54" x14ac:dyDescent="0.25">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c r="AO572" s="26"/>
      <c r="AP572" s="26"/>
      <c r="AQ572" s="26"/>
      <c r="AR572" s="26"/>
      <c r="AS572" s="26"/>
      <c r="AT572" s="26"/>
      <c r="AU572" s="26"/>
      <c r="AV572" s="109"/>
      <c r="AW572" s="28"/>
      <c r="BB572" s="25"/>
    </row>
  </sheetData>
  <pageMargins left="0.25" right="0.25" top="0.75" bottom="0.75" header="0.3" footer="0.3"/>
  <pageSetup paperSize="3" scale="47"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PHAC Summary</vt:lpstr>
      <vt:lpstr>Mayor's Summary</vt:lpstr>
      <vt:lpstr>Data</vt:lpstr>
      <vt:lpstr>Data!Print_Area</vt:lpstr>
      <vt:lpstr>'Mayor''s Summary'!Print_Area</vt:lpstr>
      <vt:lpstr>'PHAC Summary'!Print_Area</vt:lpstr>
      <vt:lpstr>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Graves, Cassie</dc:creator>
  <cp:lastModifiedBy>Jeffries, Stacy</cp:lastModifiedBy>
  <cp:lastPrinted>2018-03-22T20:18:23Z</cp:lastPrinted>
  <dcterms:created xsi:type="dcterms:W3CDTF">2017-11-02T15:58:46Z</dcterms:created>
  <dcterms:modified xsi:type="dcterms:W3CDTF">2018-03-29T20:15:49Z</dcterms:modified>
</cp:coreProperties>
</file>