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rategic Housing Policy Planning\Policy\Fair Housing\FAIR HOUSING\2016-2021 Fair Housing Assessment\Draft AI 2017\Staff sections\"/>
    </mc:Choice>
  </mc:AlternateContent>
  <bookViews>
    <workbookView xWindow="0" yWindow="0" windowWidth="28800" windowHeight="12210"/>
  </bookViews>
  <sheets>
    <sheet name="Population" sheetId="1" r:id="rId1"/>
    <sheet name="Pop+HH" sheetId="14" r:id="rId2"/>
    <sheet name="Age" sheetId="2" r:id="rId3"/>
    <sheet name="Gender" sheetId="3" r:id="rId4"/>
    <sheet name="Household Type" sheetId="4" r:id="rId5"/>
    <sheet name="State RaceEthnicity" sheetId="15" r:id="rId6"/>
    <sheet name="Race&amp;Ethnicity" sheetId="17" r:id="rId7"/>
    <sheet name="ATFH-Table 1" sheetId="12" r:id="rId8"/>
    <sheet name="ATFH-Table 2" sheetId="13" r:id="rId9"/>
    <sheet name="National Origin+LEP" sheetId="6" r:id="rId10"/>
    <sheet name="Disability" sheetId="8" r:id="rId11"/>
    <sheet name="Poverty" sheetId="10" r:id="rId12"/>
    <sheet name="Income" sheetId="11" r:id="rId13"/>
  </sheets>
  <definedNames>
    <definedName name="_xlnm.Print_Area" localSheetId="2">Age!$B$19:$P$38</definedName>
    <definedName name="_xlnm.Print_Area" localSheetId="1">'Pop+HH'!$N$3:$AD$15</definedName>
    <definedName name="_xlnm.Print_Area" localSheetId="0">Population!$A$1:$Q$38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1" l="1"/>
  <c r="C33" i="11"/>
  <c r="C34" i="11"/>
  <c r="C31" i="11"/>
  <c r="B26" i="4"/>
  <c r="I25" i="4"/>
  <c r="G25" i="4" s="1"/>
  <c r="D25" i="4"/>
  <c r="I24" i="4"/>
  <c r="G24" i="4" s="1"/>
  <c r="D24" i="4"/>
  <c r="I23" i="4"/>
  <c r="G23" i="4" s="1"/>
  <c r="D23" i="4"/>
  <c r="I22" i="4"/>
  <c r="G22" i="4" s="1"/>
  <c r="D22" i="4"/>
  <c r="I21" i="4"/>
  <c r="G21" i="4" s="1"/>
  <c r="D21" i="4"/>
  <c r="I20" i="4"/>
  <c r="G20" i="4"/>
  <c r="D20" i="4"/>
  <c r="I19" i="4"/>
  <c r="G19" i="4" s="1"/>
  <c r="D19" i="4"/>
  <c r="G6" i="4"/>
  <c r="G7" i="4"/>
  <c r="G8" i="4"/>
  <c r="G9" i="4"/>
  <c r="G10" i="4"/>
  <c r="G11" i="4"/>
  <c r="G12" i="4"/>
  <c r="G5" i="4"/>
  <c r="I12" i="4"/>
  <c r="F12" i="4"/>
  <c r="D12" i="4"/>
  <c r="D6" i="4"/>
  <c r="D7" i="4"/>
  <c r="D8" i="4"/>
  <c r="D9" i="4"/>
  <c r="D10" i="4"/>
  <c r="D11" i="4"/>
  <c r="D5" i="4"/>
  <c r="B12" i="4"/>
  <c r="I6" i="4"/>
  <c r="I7" i="4"/>
  <c r="I8" i="4"/>
  <c r="I9" i="4"/>
  <c r="I10" i="4"/>
  <c r="I11" i="4"/>
  <c r="I5" i="4"/>
  <c r="J42" i="14"/>
  <c r="J41" i="14"/>
  <c r="J40" i="14"/>
  <c r="J39" i="14"/>
  <c r="J38" i="14"/>
  <c r="J37" i="14"/>
  <c r="J36" i="14"/>
  <c r="J35" i="14"/>
  <c r="J28" i="14"/>
  <c r="J27" i="14"/>
  <c r="J26" i="14"/>
  <c r="J25" i="14"/>
  <c r="J24" i="14"/>
  <c r="J23" i="14"/>
  <c r="J22" i="14"/>
  <c r="J21" i="14"/>
  <c r="J8" i="14"/>
  <c r="J9" i="14"/>
  <c r="J10" i="14"/>
  <c r="J11" i="14"/>
  <c r="J12" i="14"/>
  <c r="J13" i="14"/>
  <c r="J14" i="14"/>
  <c r="J7" i="14"/>
  <c r="J34" i="14"/>
  <c r="J20" i="14"/>
  <c r="J6" i="14"/>
  <c r="H34" i="14"/>
  <c r="D35" i="14"/>
  <c r="D36" i="14"/>
  <c r="D37" i="14"/>
  <c r="D38" i="14"/>
  <c r="D39" i="14"/>
  <c r="D40" i="14"/>
  <c r="D41" i="14"/>
  <c r="D42" i="14"/>
  <c r="D34" i="14"/>
  <c r="C36" i="14"/>
  <c r="C37" i="14"/>
  <c r="C38" i="14"/>
  <c r="C39" i="14"/>
  <c r="C40" i="14"/>
  <c r="C41" i="14"/>
  <c r="C42" i="14"/>
  <c r="C35" i="14"/>
  <c r="C14" i="14"/>
  <c r="D28" i="14"/>
  <c r="J3" i="1"/>
  <c r="J4" i="1"/>
  <c r="J5" i="1"/>
  <c r="J6" i="1"/>
  <c r="J7" i="1"/>
  <c r="J8" i="1"/>
  <c r="J9" i="1"/>
  <c r="J10" i="1"/>
  <c r="J11" i="1"/>
  <c r="J2" i="1"/>
  <c r="K23" i="17"/>
  <c r="K24" i="17"/>
  <c r="K25" i="17"/>
  <c r="K26" i="17"/>
  <c r="K27" i="17"/>
  <c r="K29" i="17"/>
  <c r="K30" i="17"/>
  <c r="K22" i="17"/>
  <c r="O11" i="6"/>
  <c r="O10" i="6"/>
  <c r="F10" i="6" s="1"/>
  <c r="J11" i="6"/>
  <c r="J10" i="6"/>
  <c r="F3" i="6"/>
  <c r="F4" i="6"/>
  <c r="F5" i="6"/>
  <c r="F6" i="6"/>
  <c r="F7" i="6"/>
  <c r="F8" i="6"/>
  <c r="F9" i="6"/>
  <c r="F2" i="6"/>
  <c r="D26" i="4" l="1"/>
  <c r="F26" i="4" s="1"/>
  <c r="I26" i="4" s="1"/>
  <c r="G26" i="4" s="1"/>
  <c r="F11" i="6"/>
  <c r="H41" i="14"/>
  <c r="F41" i="14"/>
  <c r="E41" i="14"/>
  <c r="H40" i="14"/>
  <c r="F40" i="14"/>
  <c r="E40" i="14"/>
  <c r="H39" i="14"/>
  <c r="F39" i="14"/>
  <c r="E39" i="14"/>
  <c r="H38" i="14"/>
  <c r="F38" i="14"/>
  <c r="E38" i="14"/>
  <c r="H37" i="14"/>
  <c r="F37" i="14"/>
  <c r="E37" i="14"/>
  <c r="H36" i="14"/>
  <c r="F36" i="14"/>
  <c r="E36" i="14"/>
  <c r="H35" i="14"/>
  <c r="F35" i="14"/>
  <c r="E35" i="14"/>
  <c r="H28" i="14"/>
  <c r="F28" i="14"/>
  <c r="E28" i="14"/>
  <c r="C28" i="14"/>
  <c r="H14" i="14"/>
  <c r="H42" i="14" s="1"/>
  <c r="F14" i="14"/>
  <c r="F42" i="14" s="1"/>
  <c r="E14" i="14"/>
  <c r="E42" i="14" s="1"/>
  <c r="D14" i="14"/>
  <c r="I46" i="4" l="1"/>
  <c r="I47" i="4"/>
  <c r="F46" i="4"/>
  <c r="F48" i="4"/>
  <c r="F49" i="4"/>
  <c r="F50" i="4"/>
  <c r="I48" i="4"/>
  <c r="I49" i="4"/>
  <c r="I50" i="4"/>
  <c r="F47" i="4"/>
  <c r="I33" i="4"/>
  <c r="I34" i="4"/>
  <c r="I35" i="4"/>
  <c r="I32" i="4"/>
  <c r="F33" i="4"/>
  <c r="F34" i="4"/>
  <c r="F35" i="4"/>
  <c r="F32" i="4"/>
  <c r="H15" i="10"/>
  <c r="H14" i="10"/>
  <c r="H13" i="10"/>
  <c r="H12" i="10"/>
  <c r="H5" i="10"/>
  <c r="H6" i="10"/>
  <c r="H7" i="10"/>
  <c r="H4" i="10"/>
  <c r="I2" i="3"/>
  <c r="J2" i="3"/>
  <c r="K2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I5" i="3"/>
  <c r="K4" i="3"/>
  <c r="J4" i="3"/>
  <c r="I4" i="3"/>
  <c r="K3" i="3"/>
  <c r="J3" i="3"/>
  <c r="I3" i="3"/>
  <c r="H7" i="3"/>
  <c r="H6" i="3"/>
  <c r="F13" i="3"/>
  <c r="F12" i="3"/>
  <c r="H8" i="3"/>
  <c r="F16" i="2"/>
  <c r="F15" i="2"/>
  <c r="F14" i="2"/>
  <c r="F13" i="2"/>
  <c r="F12" i="2"/>
  <c r="F11" i="2"/>
  <c r="F10" i="2"/>
  <c r="F9" i="2"/>
  <c r="F8" i="2"/>
  <c r="F6" i="2"/>
  <c r="F7" i="2"/>
  <c r="F5" i="2"/>
  <c r="J15" i="2"/>
  <c r="J16" i="2"/>
  <c r="J14" i="2"/>
  <c r="D52" i="6" l="1"/>
  <c r="D51" i="6"/>
  <c r="D50" i="6"/>
  <c r="D49" i="6"/>
  <c r="D48" i="6"/>
  <c r="D47" i="6"/>
  <c r="D46" i="6"/>
  <c r="D45" i="6"/>
  <c r="D44" i="6"/>
  <c r="D43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N6" i="6"/>
  <c r="M6" i="6"/>
  <c r="M4" i="6" s="1"/>
  <c r="L6" i="6"/>
  <c r="K6" i="6"/>
  <c r="N5" i="6"/>
  <c r="M5" i="6"/>
  <c r="L5" i="6"/>
  <c r="I5" i="6"/>
  <c r="H5" i="6"/>
  <c r="G5" i="6"/>
  <c r="E5" i="6"/>
  <c r="N4" i="6"/>
  <c r="L4" i="6"/>
  <c r="K4" i="6"/>
  <c r="I4" i="6"/>
  <c r="H4" i="6"/>
  <c r="G4" i="6"/>
  <c r="C4" i="6" s="1"/>
  <c r="E4" i="6"/>
  <c r="K3" i="6"/>
  <c r="K2" i="6"/>
  <c r="R16" i="2"/>
  <c r="Q16" i="2"/>
  <c r="P16" i="2"/>
  <c r="R15" i="2"/>
  <c r="Q15" i="2"/>
  <c r="P15" i="2"/>
  <c r="R14" i="2"/>
  <c r="Q14" i="2"/>
  <c r="P14" i="2"/>
  <c r="R13" i="2"/>
  <c r="Q13" i="2"/>
  <c r="P13" i="2"/>
  <c r="R12" i="2"/>
  <c r="Q12" i="2"/>
  <c r="P12" i="2"/>
  <c r="R11" i="2"/>
  <c r="Q11" i="2"/>
  <c r="P11" i="2"/>
  <c r="R10" i="2"/>
  <c r="Q10" i="2"/>
  <c r="P10" i="2"/>
  <c r="R9" i="2"/>
  <c r="Q9" i="2"/>
  <c r="P9" i="2"/>
  <c r="R8" i="2"/>
  <c r="Q8" i="2"/>
  <c r="P8" i="2"/>
  <c r="I7" i="2"/>
  <c r="H7" i="2"/>
  <c r="G7" i="2"/>
  <c r="I6" i="2"/>
  <c r="H6" i="2"/>
  <c r="G6" i="2"/>
  <c r="I5" i="2"/>
  <c r="H5" i="2"/>
  <c r="G5" i="2"/>
  <c r="R4" i="2"/>
  <c r="Q4" i="2"/>
  <c r="P4" i="2"/>
  <c r="R3" i="2"/>
  <c r="Q3" i="2"/>
  <c r="P3" i="2"/>
  <c r="R2" i="2"/>
  <c r="Q2" i="2"/>
  <c r="P2" i="2"/>
  <c r="H13" i="3"/>
  <c r="H12" i="3"/>
  <c r="H11" i="3"/>
  <c r="H10" i="3"/>
  <c r="H9" i="3"/>
  <c r="E7" i="3"/>
  <c r="D7" i="3"/>
  <c r="C7" i="3"/>
  <c r="E6" i="3"/>
  <c r="D6" i="3"/>
  <c r="C6" i="3"/>
  <c r="H5" i="3"/>
  <c r="H4" i="3"/>
  <c r="H3" i="3"/>
  <c r="H2" i="3"/>
  <c r="K5" i="6" l="1"/>
  <c r="C5" i="6"/>
  <c r="D5" i="6"/>
  <c r="D4" i="6"/>
</calcChain>
</file>

<file path=xl/comments1.xml><?xml version="1.0" encoding="utf-8"?>
<comments xmlns="http://schemas.openxmlformats.org/spreadsheetml/2006/main">
  <authors>
    <author>RajBhandary, Bimal</author>
  </authors>
  <commentLis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Includes H&amp;PI
</t>
        </r>
      </text>
    </comment>
  </commentList>
</comments>
</file>

<file path=xl/sharedStrings.xml><?xml version="1.0" encoding="utf-8"?>
<sst xmlns="http://schemas.openxmlformats.org/spreadsheetml/2006/main" count="1384" uniqueCount="682">
  <si>
    <t>Oregon</t>
  </si>
  <si>
    <t>Male</t>
  </si>
  <si>
    <t>Female</t>
  </si>
  <si>
    <t>Portland-Vancover-Hillsboro MSA</t>
  </si>
  <si>
    <t>Multnomah County</t>
  </si>
  <si>
    <t>Portland</t>
  </si>
  <si>
    <t>Gresham</t>
  </si>
  <si>
    <t>Balance of Multnomah County</t>
  </si>
  <si>
    <t>2016*</t>
  </si>
  <si>
    <t>Gresham City</t>
  </si>
  <si>
    <t>Maywood Park City</t>
  </si>
  <si>
    <t>Troutdale</t>
  </si>
  <si>
    <t>Wood Village</t>
  </si>
  <si>
    <t>Source: US Census 1990, 2000, &amp; 2010</t>
  </si>
  <si>
    <t>2016 MOE</t>
  </si>
  <si>
    <t>City</t>
  </si>
  <si>
    <t>Age</t>
  </si>
  <si>
    <t>Portland MSA</t>
  </si>
  <si>
    <t>Under 18</t>
  </si>
  <si>
    <t>18-64</t>
  </si>
  <si>
    <t>65+</t>
  </si>
  <si>
    <t>Balance of Multnomah</t>
  </si>
  <si>
    <t>Foreign Born</t>
  </si>
  <si>
    <t>Limited English Proficiency</t>
  </si>
  <si>
    <t>Top 10 LEP Language</t>
  </si>
  <si>
    <t>Spanish</t>
  </si>
  <si>
    <t>Vietnamese</t>
  </si>
  <si>
    <t>Russian</t>
  </si>
  <si>
    <t>Chinese</t>
  </si>
  <si>
    <t>Other Slavic Language</t>
  </si>
  <si>
    <t>Korean</t>
  </si>
  <si>
    <t>Japanese</t>
  </si>
  <si>
    <t>Other Indo-European Language</t>
  </si>
  <si>
    <t>African</t>
  </si>
  <si>
    <t>Other Asian Language</t>
  </si>
  <si>
    <t>Other Asian Languages</t>
  </si>
  <si>
    <t>Arabic</t>
  </si>
  <si>
    <t>Laotian</t>
  </si>
  <si>
    <t>Other Pacific Island Language</t>
  </si>
  <si>
    <t>Cambodian</t>
  </si>
  <si>
    <t>Hmong</t>
  </si>
  <si>
    <t>Scandinavian Language</t>
  </si>
  <si>
    <t>Tagalog</t>
  </si>
  <si>
    <t>*2012-2016 5-Year ACS Estimates</t>
  </si>
  <si>
    <t>*****</t>
  </si>
  <si>
    <t>Fairview</t>
  </si>
  <si>
    <t>+/-34</t>
  </si>
  <si>
    <t>+/-67</t>
  </si>
  <si>
    <t>+/-135</t>
  </si>
  <si>
    <t>+/-516</t>
  </si>
  <si>
    <t>+/-33</t>
  </si>
  <si>
    <t>+/-26</t>
  </si>
  <si>
    <t>Multnomah County, Oregon</t>
  </si>
  <si>
    <t>Gresham city, Oregon</t>
  </si>
  <si>
    <t>Portland city, Oregon</t>
  </si>
  <si>
    <t>385,176</t>
  </si>
  <si>
    <t>393,017</t>
  </si>
  <si>
    <t>55,234</t>
  </si>
  <si>
    <t>54,808</t>
  </si>
  <si>
    <t>306,408</t>
  </si>
  <si>
    <t>314,181</t>
  </si>
  <si>
    <t>Median Age</t>
  </si>
  <si>
    <t>MC</t>
  </si>
  <si>
    <t>Years</t>
  </si>
  <si>
    <t>Multmnomah County</t>
  </si>
  <si>
    <t>Median Household Income</t>
  </si>
  <si>
    <t>Portland-Vancouver-Hillsboro MSA</t>
  </si>
  <si>
    <t>Median household income in the past 12 months (in 2016 inflation-adjusted dollars)</t>
  </si>
  <si>
    <t>+/-520</t>
  </si>
  <si>
    <t>Poverty Rates</t>
  </si>
  <si>
    <t>Portland-Vancouver-Hillsboro OR-WA Metro Area</t>
  </si>
  <si>
    <t>Portland-Vancouver-Hillsboro, OR-WA Metro Area</t>
  </si>
  <si>
    <t>Estimate</t>
  </si>
  <si>
    <t>Margin of Error</t>
  </si>
  <si>
    <t>+/-700</t>
  </si>
  <si>
    <t>+/-1,590</t>
  </si>
  <si>
    <t>+/-855</t>
  </si>
  <si>
    <t>2012-2016 American Community Survey 5-Year Estimates</t>
  </si>
  <si>
    <t>Median household income in the past 12 months (in 2010 inflation-adjusted dollars)</t>
  </si>
  <si>
    <t>+/-609</t>
  </si>
  <si>
    <t>+/-1,484</t>
  </si>
  <si>
    <t>+/-707</t>
  </si>
  <si>
    <t>+/-402</t>
  </si>
  <si>
    <t>2006-2010 American Community Survey 5-Year Estimates</t>
  </si>
  <si>
    <t>MOE</t>
  </si>
  <si>
    <t xml:space="preserve">S1810: DISABILITY CHARACTERISTICS </t>
  </si>
  <si>
    <t>Subject</t>
  </si>
  <si>
    <t>Percent with a disability</t>
  </si>
  <si>
    <t>Total civilian noninstitutionalized population</t>
  </si>
  <si>
    <t>13.3%</t>
  </si>
  <si>
    <t>+/-0.3</t>
  </si>
  <si>
    <t>15.4%</t>
  </si>
  <si>
    <t>+/-1.1</t>
  </si>
  <si>
    <t>12.9%</t>
  </si>
  <si>
    <t>12.3%</t>
  </si>
  <si>
    <t>+/-0.2</t>
  </si>
  <si>
    <t/>
  </si>
  <si>
    <t>DISABILITY TYPES</t>
  </si>
  <si>
    <t xml:space="preserve">  With a hearing difficulty</t>
  </si>
  <si>
    <t>3.6%</t>
  </si>
  <si>
    <t>4.2%</t>
  </si>
  <si>
    <t>+/-0.5</t>
  </si>
  <si>
    <t>3.4%</t>
  </si>
  <si>
    <t>+/-0.1</t>
  </si>
  <si>
    <t xml:space="preserve">  With a vision difficulty</t>
  </si>
  <si>
    <t>2.5%</t>
  </si>
  <si>
    <t>2.7%</t>
  </si>
  <si>
    <t>+/-0.4</t>
  </si>
  <si>
    <t>2.4%</t>
  </si>
  <si>
    <t>2.1%</t>
  </si>
  <si>
    <t xml:space="preserve">  With a cognitive difficulty</t>
  </si>
  <si>
    <t>6.1%</t>
  </si>
  <si>
    <t>6.7%</t>
  </si>
  <si>
    <t>+/-0.8</t>
  </si>
  <si>
    <t>5.5%</t>
  </si>
  <si>
    <t xml:space="preserve">  With an ambulatory difficulty</t>
  </si>
  <si>
    <t>6.6%</t>
  </si>
  <si>
    <t>7.6%</t>
  </si>
  <si>
    <t>+/-0.7</t>
  </si>
  <si>
    <t>6.4%</t>
  </si>
  <si>
    <t>6.2%</t>
  </si>
  <si>
    <t xml:space="preserve">  With a self-care difficulty</t>
  </si>
  <si>
    <t>2.8%</t>
  </si>
  <si>
    <t>2.9%</t>
  </si>
  <si>
    <t xml:space="preserve">  With an independent living difficulty</t>
  </si>
  <si>
    <t>6.0%</t>
  </si>
  <si>
    <t>5.6%</t>
  </si>
  <si>
    <t xml:space="preserve">Adjustment factor converting 2010 (December) dollars to 2016 (December) Dollars </t>
  </si>
  <si>
    <t>From: BLS Site</t>
  </si>
  <si>
    <t>2006-2010</t>
  </si>
  <si>
    <t>2012-2016</t>
  </si>
  <si>
    <t>+/- 443</t>
  </si>
  <si>
    <t>+/- 671</t>
  </si>
  <si>
    <t>+/- 779</t>
  </si>
  <si>
    <t>+/- 1,635</t>
  </si>
  <si>
    <t>Total Population for Poverty Status is Determined</t>
  </si>
  <si>
    <t>+/- 1870</t>
  </si>
  <si>
    <t>+/- 1400</t>
  </si>
  <si>
    <t>+/- 1308</t>
  </si>
  <si>
    <t>+/- 327</t>
  </si>
  <si>
    <t>Below Poverty Level</t>
  </si>
  <si>
    <t>+/- 6068</t>
  </si>
  <si>
    <t>+/- 3890</t>
  </si>
  <si>
    <t>+/- 3660</t>
  </si>
  <si>
    <t>+/- 1508</t>
  </si>
  <si>
    <t xml:space="preserve">% Below Povery Level </t>
  </si>
  <si>
    <t>+/- 6050</t>
  </si>
  <si>
    <t>+/- 3911</t>
  </si>
  <si>
    <t>+/- 3436</t>
  </si>
  <si>
    <t>+/- 1884</t>
  </si>
  <si>
    <t>+/- 0.3</t>
  </si>
  <si>
    <t>+/- 0.5</t>
  </si>
  <si>
    <t>+/- 0.6</t>
  </si>
  <si>
    <t>+/- 1.7</t>
  </si>
  <si>
    <t>%</t>
  </si>
  <si>
    <t>OR-WA MSA</t>
  </si>
  <si>
    <t>May</t>
  </si>
  <si>
    <t>Household Types</t>
  </si>
  <si>
    <t xml:space="preserve">    Total households</t>
  </si>
  <si>
    <t xml:space="preserve">  Family households (families)</t>
  </si>
  <si>
    <t xml:space="preserve">  Nonfamily households</t>
  </si>
  <si>
    <t xml:space="preserve">% </t>
  </si>
  <si>
    <t>+/-749</t>
  </si>
  <si>
    <t>+/-627</t>
  </si>
  <si>
    <t>+/-740</t>
  </si>
  <si>
    <t>+/-694</t>
  </si>
  <si>
    <t>+/-545</t>
  </si>
  <si>
    <t>+/-744</t>
  </si>
  <si>
    <t>+/-2671</t>
  </si>
  <si>
    <t>+/-3230</t>
  </si>
  <si>
    <t>+/-2633</t>
  </si>
  <si>
    <t>+/-1313</t>
  </si>
  <si>
    <t>+/-1628</t>
  </si>
  <si>
    <t>+/-1713</t>
  </si>
  <si>
    <t>+/-1455</t>
  </si>
  <si>
    <t>+/-1526</t>
  </si>
  <si>
    <t>+/-1594</t>
  </si>
  <si>
    <t>+/-4059</t>
  </si>
  <si>
    <t>+/-3421</t>
  </si>
  <si>
    <t>+/-2297</t>
  </si>
  <si>
    <t>+/-3034</t>
  </si>
  <si>
    <t>+/-2767</t>
  </si>
  <si>
    <t>+/-1375</t>
  </si>
  <si>
    <t>+/-1742</t>
  </si>
  <si>
    <t>+/-1680</t>
  </si>
  <si>
    <t>+/-1243</t>
  </si>
  <si>
    <t>+/-1475</t>
  </si>
  <si>
    <t>+/-1629</t>
  </si>
  <si>
    <t>Table 1 - Demographics</t>
  </si>
  <si>
    <t>(Portland, OR CDBG, ESG) Jurisdiction</t>
  </si>
  <si>
    <t>(Portland-Vancouver-Hillsboro, OR-WA) Region</t>
  </si>
  <si>
    <t xml:space="preserve">Race/Ethnicity </t>
  </si>
  <si>
    <t>#</t>
  </si>
  <si>
    <t>White, Non-Hispanic</t>
  </si>
  <si>
    <t xml:space="preserve">Black, Non-Hispanic </t>
  </si>
  <si>
    <t>Hispanic</t>
  </si>
  <si>
    <t>Asian or Pacific Islander, Non-Hispanic</t>
  </si>
  <si>
    <t>Native American, Non-Hispanic</t>
  </si>
  <si>
    <t>Two or More Races, Non-Hispanic</t>
  </si>
  <si>
    <t>Other, Non-Hispanic</t>
  </si>
  <si>
    <t xml:space="preserve">National Origin </t>
  </si>
  <si>
    <t xml:space="preserve">#1 country of origin </t>
  </si>
  <si>
    <t>Mexico</t>
  </si>
  <si>
    <t>#2 country of origin</t>
  </si>
  <si>
    <t>Vietnam</t>
  </si>
  <si>
    <t>#3 country of origin</t>
  </si>
  <si>
    <t>China excl. Hong Kong &amp; Taiwan</t>
  </si>
  <si>
    <t>Ukraine</t>
  </si>
  <si>
    <t>#4 country of origin</t>
  </si>
  <si>
    <t>#5 country of origin</t>
  </si>
  <si>
    <t>Canada</t>
  </si>
  <si>
    <t>#6 country of origin</t>
  </si>
  <si>
    <t>Russia</t>
  </si>
  <si>
    <t>India</t>
  </si>
  <si>
    <t>#7 country of origin</t>
  </si>
  <si>
    <t>Philippines</t>
  </si>
  <si>
    <t>Korea</t>
  </si>
  <si>
    <t>#8 country of origin</t>
  </si>
  <si>
    <t>#9 country of origin</t>
  </si>
  <si>
    <t>Guatemala</t>
  </si>
  <si>
    <t>#10 country of origin</t>
  </si>
  <si>
    <t>Germany</t>
  </si>
  <si>
    <t>Limited English Proficiency (LEP) Language</t>
  </si>
  <si>
    <t>#1 LEP Language</t>
  </si>
  <si>
    <t>#2 LEP Language</t>
  </si>
  <si>
    <t>#3 LEP Language</t>
  </si>
  <si>
    <t>#4 LEP Language</t>
  </si>
  <si>
    <t>#5 LEP Language</t>
  </si>
  <si>
    <t>#6 LEP Language</t>
  </si>
  <si>
    <t>#7 LEP Language</t>
  </si>
  <si>
    <t>#8 LEP Language</t>
  </si>
  <si>
    <t>#9 LEP Language</t>
  </si>
  <si>
    <t>#10 LEP Language</t>
  </si>
  <si>
    <t xml:space="preserve">Disability Type </t>
  </si>
  <si>
    <t>Hearing difficulty</t>
  </si>
  <si>
    <t>Vision difficulty</t>
  </si>
  <si>
    <t>Cognitive difficulty</t>
  </si>
  <si>
    <t>Ambulatory difficulty</t>
  </si>
  <si>
    <t>Self-care difficulty</t>
  </si>
  <si>
    <t>Independent living difficulty</t>
  </si>
  <si>
    <t>Sex</t>
  </si>
  <si>
    <t>Family Type</t>
  </si>
  <si>
    <t>Families with children</t>
  </si>
  <si>
    <t>Note 1: All % represent a share of the total population within the jurisdiction or region, except family type, which is out of total families.</t>
  </si>
  <si>
    <t>Note 2: 10 most populous places of birth and languages at the jurisdiction level may not be the same as the 10 most populous at the Region level, and are thus labeled separately.</t>
  </si>
  <si>
    <t>Note 3: Data Sources: Decennial Census; ACS</t>
  </si>
  <si>
    <t>Note 4: Refer to the Data Documentation for details (www.hudexchange.info/resource/4848/affh-data-documentation).</t>
  </si>
  <si>
    <t>Table 2 - Demographic Trends</t>
  </si>
  <si>
    <t>1990 Trend</t>
  </si>
  <si>
    <t>2000 Trend</t>
  </si>
  <si>
    <t>2010 Trend</t>
  </si>
  <si>
    <t>Current</t>
  </si>
  <si>
    <t>National Origin</t>
  </si>
  <si>
    <t>Foreign-born</t>
  </si>
  <si>
    <t xml:space="preserve">LEP </t>
  </si>
  <si>
    <t>Note 1: All % represent a share of the total population within the jurisdiction or region for that year, except family type, which is out of total families.</t>
  </si>
  <si>
    <t>Note 2: Data Sources: Decennial Census; ACS</t>
  </si>
  <si>
    <t>Note 3: Refer to the Data Documentation for details (www.hudexchange.info/resource/4848/affh-data-documentation).</t>
  </si>
  <si>
    <t>Demographics</t>
  </si>
  <si>
    <t>Population</t>
  </si>
  <si>
    <t>2009</t>
  </si>
  <si>
    <t>2014</t>
  </si>
  <si>
    <t>2014 MOE</t>
  </si>
  <si>
    <t>% Change</t>
  </si>
  <si>
    <t>Portlan-Van-Hills-MSA</t>
  </si>
  <si>
    <t>City of Portland</t>
  </si>
  <si>
    <t>+/-525</t>
  </si>
  <si>
    <t>City of Gresham</t>
  </si>
  <si>
    <t>+/-72</t>
  </si>
  <si>
    <t>Fairview City</t>
  </si>
  <si>
    <t>+/-38</t>
  </si>
  <si>
    <t>+/-153</t>
  </si>
  <si>
    <t>Troutdale City</t>
  </si>
  <si>
    <t>+/-32</t>
  </si>
  <si>
    <t>Wood Village City</t>
  </si>
  <si>
    <t>Data Sources: 2000 Census (Base Year), 2005-2009 ACS, 2010-2014 ACS, 2012-2016 ACS)</t>
  </si>
  <si>
    <t>Households</t>
  </si>
  <si>
    <t>+/- 1,340</t>
  </si>
  <si>
    <t>+/- 1,375</t>
  </si>
  <si>
    <t>+/- 1,345</t>
  </si>
  <si>
    <t>+/- 1,243</t>
  </si>
  <si>
    <t>+/- 679</t>
  </si>
  <si>
    <t>+/- 694</t>
  </si>
  <si>
    <t>+/- 291</t>
  </si>
  <si>
    <t>+/- 277</t>
  </si>
  <si>
    <t>+/- 52</t>
  </si>
  <si>
    <t>+/- 40</t>
  </si>
  <si>
    <t>+/- 262</t>
  </si>
  <si>
    <t>+/- 214</t>
  </si>
  <si>
    <t>+/- 113</t>
  </si>
  <si>
    <t>+/- 91</t>
  </si>
  <si>
    <t>Person Per Household</t>
  </si>
  <si>
    <t>2009-2013 ACS</t>
  </si>
  <si>
    <t>Total:</t>
  </si>
  <si>
    <t xml:space="preserve">  Hispanic or Latino:</t>
  </si>
  <si>
    <t xml:space="preserve">  Not Hispanic or Latino:</t>
  </si>
  <si>
    <t xml:space="preserve">    White alone</t>
  </si>
  <si>
    <t>+/-942</t>
  </si>
  <si>
    <t xml:space="preserve">    Black or African American alone</t>
  </si>
  <si>
    <t>+/-1,496</t>
  </si>
  <si>
    <t xml:space="preserve">    American Indian and Alaska Native alone</t>
  </si>
  <si>
    <t>+/-1,184</t>
  </si>
  <si>
    <t xml:space="preserve">    Asian alone</t>
  </si>
  <si>
    <t>+/-1,626</t>
  </si>
  <si>
    <t xml:space="preserve">    Native Hawaiian and Other Pacific Islander alone</t>
  </si>
  <si>
    <t>+/-580</t>
  </si>
  <si>
    <t xml:space="preserve">    Some other race alone</t>
  </si>
  <si>
    <t>+/-1,064</t>
  </si>
  <si>
    <t xml:space="preserve">    Two or more races:</t>
  </si>
  <si>
    <t>+/-2,614</t>
  </si>
  <si>
    <t>Fairview city, Oregon</t>
  </si>
  <si>
    <t>Maywood Park city, Oregon</t>
  </si>
  <si>
    <t>Troutdale city, Oregon</t>
  </si>
  <si>
    <t>Wood Village city, Oregon</t>
  </si>
  <si>
    <t xml:space="preserve">  Hispanic or Latino</t>
  </si>
  <si>
    <t xml:space="preserve">      White alone</t>
  </si>
  <si>
    <t xml:space="preserve">      Black or African American alone</t>
  </si>
  <si>
    <t xml:space="preserve">      American Indian and Alaska Native alone</t>
  </si>
  <si>
    <t xml:space="preserve">Notes: </t>
  </si>
  <si>
    <t>Portland-Vancouver-Hillsboro, OR-WA Region</t>
  </si>
  <si>
    <t xml:space="preserve">      Asian alone</t>
  </si>
  <si>
    <t xml:space="preserve">      Native Hawaiian and Other Pacific Islander alone</t>
  </si>
  <si>
    <t xml:space="preserve">      Some other race alone</t>
  </si>
  <si>
    <t xml:space="preserve">    Population of two or more races:</t>
  </si>
  <si>
    <t xml:space="preserve">P004: HISPANIC OR LATINO, AND NOT HISPANIC OR LATINO BY RACE [73] - Universe: Total population  </t>
  </si>
  <si>
    <t>Census 2000 Summary File 1 (SF 1) 100-Percent Data</t>
  </si>
  <si>
    <t xml:space="preserve">      Some Other Race alone</t>
  </si>
  <si>
    <t xml:space="preserve">    Two or More Races:</t>
  </si>
  <si>
    <t>Notes:</t>
  </si>
  <si>
    <t>P9: HISPANIC OR LATINO, AND NOT HISPANIC OR LATINO BY RACE - Universe: Total population</t>
  </si>
  <si>
    <t>2010 Census Summary File 1</t>
  </si>
  <si>
    <t>Clackamas County, Oregon</t>
  </si>
  <si>
    <t>Columbia County, Oregon</t>
  </si>
  <si>
    <t>Washington County, Oregon</t>
  </si>
  <si>
    <t>+/-31</t>
  </si>
  <si>
    <t>+/-96</t>
  </si>
  <si>
    <t>+/-189</t>
  </si>
  <si>
    <t>+/-578</t>
  </si>
  <si>
    <t>+/-42</t>
  </si>
  <si>
    <t>+/-21</t>
  </si>
  <si>
    <t>+/-464</t>
  </si>
  <si>
    <t>+/-1,693</t>
  </si>
  <si>
    <t>+/-9</t>
  </si>
  <si>
    <t>+/-1,666</t>
  </si>
  <si>
    <t>+/-624</t>
  </si>
  <si>
    <t>+/-322</t>
  </si>
  <si>
    <t>+/-463</t>
  </si>
  <si>
    <t>+/-1,694</t>
  </si>
  <si>
    <t>+/-190</t>
  </si>
  <si>
    <t>+/-1,777</t>
  </si>
  <si>
    <t>+/-185</t>
  </si>
  <si>
    <t>+/-28</t>
  </si>
  <si>
    <t>+/-268</t>
  </si>
  <si>
    <t>+/-353</t>
  </si>
  <si>
    <t>+/-598</t>
  </si>
  <si>
    <t>+/-1,899</t>
  </si>
  <si>
    <t>+/-155</t>
  </si>
  <si>
    <t>+/-2,165</t>
  </si>
  <si>
    <t>+/-637</t>
  </si>
  <si>
    <t>+/-319</t>
  </si>
  <si>
    <t>+/-331</t>
  </si>
  <si>
    <t>+/-85</t>
  </si>
  <si>
    <t>+/-641</t>
  </si>
  <si>
    <t>+/-1,116</t>
  </si>
  <si>
    <t>+/-296</t>
  </si>
  <si>
    <t>+/-697</t>
  </si>
  <si>
    <t>+/-94</t>
  </si>
  <si>
    <t>+/-1,297</t>
  </si>
  <si>
    <t>+/-274</t>
  </si>
  <si>
    <t>+/-44</t>
  </si>
  <si>
    <t>+/-364</t>
  </si>
  <si>
    <t>+/-181</t>
  </si>
  <si>
    <t>+/-317</t>
  </si>
  <si>
    <t>+/-448</t>
  </si>
  <si>
    <t>+/-128</t>
  </si>
  <si>
    <t>+/-338</t>
  </si>
  <si>
    <t>+/-12</t>
  </si>
  <si>
    <t>+/-451</t>
  </si>
  <si>
    <t>+/-24</t>
  </si>
  <si>
    <t>+/-82</t>
  </si>
  <si>
    <t>+/-570</t>
  </si>
  <si>
    <t>+/-84</t>
  </si>
  <si>
    <t>+/-937</t>
  </si>
  <si>
    <t>+/-882</t>
  </si>
  <si>
    <t>+/-225</t>
  </si>
  <si>
    <t>+/-630</t>
  </si>
  <si>
    <t>+/-1,111</t>
  </si>
  <si>
    <t>+/-285</t>
  </si>
  <si>
    <t>+/-116</t>
  </si>
  <si>
    <t>+/-167</t>
  </si>
  <si>
    <t>+/-41</t>
  </si>
  <si>
    <t>+/-210</t>
  </si>
  <si>
    <t>+/-165</t>
  </si>
  <si>
    <t>+/-247</t>
  </si>
  <si>
    <t>+/-450</t>
  </si>
  <si>
    <t>+/-4</t>
  </si>
  <si>
    <t>+/-518</t>
  </si>
  <si>
    <t>+/-19</t>
  </si>
  <si>
    <t>+/-105</t>
  </si>
  <si>
    <t>+/-109</t>
  </si>
  <si>
    <t>+/-20</t>
  </si>
  <si>
    <t>+/-288</t>
  </si>
  <si>
    <t>+/-343</t>
  </si>
  <si>
    <t>+/-17</t>
  </si>
  <si>
    <t>+/-97</t>
  </si>
  <si>
    <t>+/-787</t>
  </si>
  <si>
    <t>+/-206</t>
  </si>
  <si>
    <t>+/-1,274</t>
  </si>
  <si>
    <t>+/-1,631</t>
  </si>
  <si>
    <t>+/-119</t>
  </si>
  <si>
    <t>+/-532</t>
  </si>
  <si>
    <t>+/-1,581</t>
  </si>
  <si>
    <t>+/-222</t>
  </si>
  <si>
    <t>+/-179</t>
  </si>
  <si>
    <t>B03002: HISPANIC OR LATINO ORIGIN BY RACE - Universe: Total population</t>
  </si>
  <si>
    <t>2009-2013 American Community Survey 5-Year Estimates</t>
  </si>
  <si>
    <t>778,193</t>
  </si>
  <si>
    <t>9,215</t>
  </si>
  <si>
    <t>110,042</t>
  </si>
  <si>
    <t>939</t>
  </si>
  <si>
    <t>620,589</t>
  </si>
  <si>
    <t>16,535</t>
  </si>
  <si>
    <t>3,996</t>
  </si>
  <si>
    <t>691,614</t>
  </si>
  <si>
    <t>8,000</t>
  </si>
  <si>
    <t>+/-505</t>
  </si>
  <si>
    <t>88,665</t>
  </si>
  <si>
    <t>+/-1,326</t>
  </si>
  <si>
    <t>830</t>
  </si>
  <si>
    <t>+/-121</t>
  </si>
  <si>
    <t>560,549</t>
  </si>
  <si>
    <t>+/-1,351</t>
  </si>
  <si>
    <t>14,833</t>
  </si>
  <si>
    <t>+/-599</t>
  </si>
  <si>
    <t>2,454</t>
  </si>
  <si>
    <t>+/-387</t>
  </si>
  <si>
    <t>HISPANIC OR LATINO AND RACE</t>
  </si>
  <si>
    <t>553,241</t>
  </si>
  <si>
    <t>+/-538</t>
  </si>
  <si>
    <t>6,927</t>
  </si>
  <si>
    <t>+/-581</t>
  </si>
  <si>
    <t>72,248</t>
  </si>
  <si>
    <t>+/-1,466</t>
  </si>
  <si>
    <t>744</t>
  </si>
  <si>
    <t>+/-111</t>
  </si>
  <si>
    <t>444,050</t>
  </si>
  <si>
    <t>+/-1,414</t>
  </si>
  <si>
    <t>12,641</t>
  </si>
  <si>
    <t>+/-647</t>
  </si>
  <si>
    <t>1,879</t>
  </si>
  <si>
    <t>+/-320</t>
  </si>
  <si>
    <t>White alone</t>
  </si>
  <si>
    <t>Total population</t>
  </si>
  <si>
    <t>(X)</t>
  </si>
  <si>
    <t>41,100</t>
  </si>
  <si>
    <t>+/-983</t>
  </si>
  <si>
    <t>424</t>
  </si>
  <si>
    <t>+/-267</t>
  </si>
  <si>
    <t>5,417</t>
  </si>
  <si>
    <t>+/-885</t>
  </si>
  <si>
    <t>12</t>
  </si>
  <si>
    <t>+/-10</t>
  </si>
  <si>
    <t>34,494</t>
  </si>
  <si>
    <t>+/-1,252</t>
  </si>
  <si>
    <t>513</t>
  </si>
  <si>
    <t>+/-259</t>
  </si>
  <si>
    <t>75</t>
  </si>
  <si>
    <t>+/-53</t>
  </si>
  <si>
    <t>Black or African American alone</t>
  </si>
  <si>
    <t>Hispanic or Latino (of any race)</t>
  </si>
  <si>
    <t>4,389</t>
  </si>
  <si>
    <t>+/-458</t>
  </si>
  <si>
    <t>244</t>
  </si>
  <si>
    <t>+/-164</t>
  </si>
  <si>
    <t>757</t>
  </si>
  <si>
    <t>8</t>
  </si>
  <si>
    <t>3,132</t>
  </si>
  <si>
    <t>+/-371</t>
  </si>
  <si>
    <t>79</t>
  </si>
  <si>
    <t>+/-60</t>
  </si>
  <si>
    <t>81</t>
  </si>
  <si>
    <t>+/-117</t>
  </si>
  <si>
    <t>American Indian and Alaska Native alone</t>
  </si>
  <si>
    <t>Mexican</t>
  </si>
  <si>
    <t>+/-2,239</t>
  </si>
  <si>
    <t>53,047</t>
  </si>
  <si>
    <t>+/-858</t>
  </si>
  <si>
    <t>230</t>
  </si>
  <si>
    <t>+/-134</t>
  </si>
  <si>
    <t>4,492</t>
  </si>
  <si>
    <t>+/-764</t>
  </si>
  <si>
    <t>11</t>
  </si>
  <si>
    <t>+/-11</t>
  </si>
  <si>
    <t>46,488</t>
  </si>
  <si>
    <t>+/-1,118</t>
  </si>
  <si>
    <t>1,008</t>
  </si>
  <si>
    <t>132</t>
  </si>
  <si>
    <t>+/-127</t>
  </si>
  <si>
    <t>Asian alone</t>
  </si>
  <si>
    <t>Puerto Rican</t>
  </si>
  <si>
    <t>+/-901</t>
  </si>
  <si>
    <t>4,683</t>
  </si>
  <si>
    <t>0</t>
  </si>
  <si>
    <t>729</t>
  </si>
  <si>
    <t>+/-391</t>
  </si>
  <si>
    <t>4</t>
  </si>
  <si>
    <t>+/-6</t>
  </si>
  <si>
    <t>3,819</t>
  </si>
  <si>
    <t>+/-479</t>
  </si>
  <si>
    <t>112</t>
  </si>
  <si>
    <t>+/-177</t>
  </si>
  <si>
    <t>Native Hawaiian and Other Pacific Islander alone</t>
  </si>
  <si>
    <t>Cuban</t>
  </si>
  <si>
    <t>+/-656</t>
  </si>
  <si>
    <t>1,899</t>
  </si>
  <si>
    <t>24</t>
  </si>
  <si>
    <t>+/-37</t>
  </si>
  <si>
    <t>178</t>
  </si>
  <si>
    <t>+/-157</t>
  </si>
  <si>
    <t>1,680</t>
  </si>
  <si>
    <t>+/-536</t>
  </si>
  <si>
    <t>Some other race alone</t>
  </si>
  <si>
    <t>Other Hispanic or Latino</t>
  </si>
  <si>
    <t>+/-2,083</t>
  </si>
  <si>
    <t>33,255</t>
  </si>
  <si>
    <t>+/-1,460</t>
  </si>
  <si>
    <t>151</t>
  </si>
  <si>
    <t>4,844</t>
  </si>
  <si>
    <t>+/-533</t>
  </si>
  <si>
    <t>51</t>
  </si>
  <si>
    <t>26,886</t>
  </si>
  <si>
    <t>+/-1,397</t>
  </si>
  <si>
    <t>592</t>
  </si>
  <si>
    <t>+/-258</t>
  </si>
  <si>
    <t>175</t>
  </si>
  <si>
    <t>+/-180</t>
  </si>
  <si>
    <t>Not Hispanic or Latino</t>
  </si>
  <si>
    <t xml:space="preserve">      Two races including Some other race</t>
  </si>
  <si>
    <t>468</t>
  </si>
  <si>
    <t>+/-195</t>
  </si>
  <si>
    <t>433</t>
  </si>
  <si>
    <t>23</t>
  </si>
  <si>
    <t>Two races including Some other race</t>
  </si>
  <si>
    <t>+/-910</t>
  </si>
  <si>
    <t xml:space="preserve">      Two races excluding Some other race, and three or more races</t>
  </si>
  <si>
    <t>32,787</t>
  </si>
  <si>
    <t>+/-1,459</t>
  </si>
  <si>
    <t>26,453</t>
  </si>
  <si>
    <t>+/-1,392</t>
  </si>
  <si>
    <t>569</t>
  </si>
  <si>
    <t>+/-257</t>
  </si>
  <si>
    <t>86,579</t>
  </si>
  <si>
    <t>1,215</t>
  </si>
  <si>
    <t>+/-501</t>
  </si>
  <si>
    <t>21,377</t>
  </si>
  <si>
    <t>+/-1,330</t>
  </si>
  <si>
    <t>109</t>
  </si>
  <si>
    <t>+/-68</t>
  </si>
  <si>
    <t>60,040</t>
  </si>
  <si>
    <t>+/-1,311</t>
  </si>
  <si>
    <t>1,702</t>
  </si>
  <si>
    <t>+/-602</t>
  </si>
  <si>
    <t>1,542</t>
  </si>
  <si>
    <t>+/-870</t>
  </si>
  <si>
    <t>55,326</t>
  </si>
  <si>
    <t>+/-2,059</t>
  </si>
  <si>
    <t>951</t>
  </si>
  <si>
    <t>+/-469</t>
  </si>
  <si>
    <t>13,568</t>
  </si>
  <si>
    <t>+/-1,433</t>
  </si>
  <si>
    <t>57</t>
  </si>
  <si>
    <t>38,360</t>
  </si>
  <si>
    <t>+/-1,889</t>
  </si>
  <si>
    <t>842</t>
  </si>
  <si>
    <t>+/-470</t>
  </si>
  <si>
    <t>1,195</t>
  </si>
  <si>
    <t>+/-410</t>
  </si>
  <si>
    <t>+/-1,654</t>
  </si>
  <si>
    <t>1,217</t>
  </si>
  <si>
    <t>+/-340</t>
  </si>
  <si>
    <t>232</t>
  </si>
  <si>
    <t>971</t>
  </si>
  <si>
    <t>+/-297</t>
  </si>
  <si>
    <t>14</t>
  </si>
  <si>
    <t>+/-36</t>
  </si>
  <si>
    <t>1,753</t>
  </si>
  <si>
    <t>+/-489</t>
  </si>
  <si>
    <t>520</t>
  </si>
  <si>
    <t>+/-266</t>
  </si>
  <si>
    <t>1,148</t>
  </si>
  <si>
    <t>+/-375</t>
  </si>
  <si>
    <t>70</t>
  </si>
  <si>
    <t>+/-89</t>
  </si>
  <si>
    <t>+/-915</t>
  </si>
  <si>
    <t>579</t>
  </si>
  <si>
    <t>+/-201</t>
  </si>
  <si>
    <t>15</t>
  </si>
  <si>
    <t>7</t>
  </si>
  <si>
    <t>557</t>
  </si>
  <si>
    <t>+/-198</t>
  </si>
  <si>
    <t>Two or more races</t>
  </si>
  <si>
    <t>+/-2,550</t>
  </si>
  <si>
    <t>200</t>
  </si>
  <si>
    <t>+/-173</t>
  </si>
  <si>
    <t>195</t>
  </si>
  <si>
    <t>+/-172</t>
  </si>
  <si>
    <t>+/-293</t>
  </si>
  <si>
    <t>20,142</t>
  </si>
  <si>
    <t>+/-1,692</t>
  </si>
  <si>
    <t>54</t>
  </si>
  <si>
    <t>+/-71</t>
  </si>
  <si>
    <t>5,509</t>
  </si>
  <si>
    <t>+/-1,067</t>
  </si>
  <si>
    <t>13,431</t>
  </si>
  <si>
    <t>+/-1,435</t>
  </si>
  <si>
    <t>703</t>
  </si>
  <si>
    <t>+/-401</t>
  </si>
  <si>
    <t>293</t>
  </si>
  <si>
    <t>+/-235</t>
  </si>
  <si>
    <t>Two races excluding Some other race, and Three or more races</t>
  </si>
  <si>
    <t>+/-2,528</t>
  </si>
  <si>
    <t>7,362</t>
  </si>
  <si>
    <t>+/-982</t>
  </si>
  <si>
    <t>210</t>
  </si>
  <si>
    <t>+/-251</t>
  </si>
  <si>
    <t>1,533</t>
  </si>
  <si>
    <t>45</t>
  </si>
  <si>
    <t>5,378</t>
  </si>
  <si>
    <t>73</t>
  </si>
  <si>
    <t>+/-93</t>
  </si>
  <si>
    <t>3,295</t>
  </si>
  <si>
    <t>+/-625</t>
  </si>
  <si>
    <t>52</t>
  </si>
  <si>
    <t>+/-86</t>
  </si>
  <si>
    <t>570</t>
  </si>
  <si>
    <t>+/-253</t>
  </si>
  <si>
    <t>+/-5</t>
  </si>
  <si>
    <t>2,542</t>
  </si>
  <si>
    <t>+/-645</t>
  </si>
  <si>
    <t>32</t>
  </si>
  <si>
    <t>+/-56</t>
  </si>
  <si>
    <t>4,067</t>
  </si>
  <si>
    <t>+/-696</t>
  </si>
  <si>
    <t>158</t>
  </si>
  <si>
    <t>963</t>
  </si>
  <si>
    <t>41</t>
  </si>
  <si>
    <t>+/-59</t>
  </si>
  <si>
    <t>2,836</t>
  </si>
  <si>
    <t>22</t>
  </si>
  <si>
    <t>Sources: Census 1990, 2000, 2010, 2012-16 5-Yr Estimates</t>
  </si>
  <si>
    <t>Foreign born includes both naturalized citizens and non-US Citizen</t>
  </si>
  <si>
    <t>Limited English Proficiency (LEP): For Population 5 Years and Over</t>
  </si>
  <si>
    <t>Speaking English less than "Very Well"</t>
  </si>
  <si>
    <t>% (2000-2016)</t>
  </si>
  <si>
    <t>% (1990-2016)</t>
  </si>
  <si>
    <t>Portland-Van-Hills-MSA</t>
  </si>
  <si>
    <t>+/-2,297</t>
  </si>
  <si>
    <t>2005-09</t>
  </si>
  <si>
    <t>Summary Table</t>
  </si>
  <si>
    <t>Persons Per Household</t>
  </si>
  <si>
    <t>2012-2016*</t>
  </si>
  <si>
    <t>Maywood</t>
  </si>
  <si>
    <t>+/-5,927</t>
  </si>
  <si>
    <t>+/-4,995</t>
  </si>
  <si>
    <t>+/-7,998</t>
  </si>
  <si>
    <t>+/-15,677</t>
  </si>
  <si>
    <t>+/-3,083</t>
  </si>
  <si>
    <t>+/-7,643</t>
  </si>
  <si>
    <t>+/-3,834</t>
  </si>
  <si>
    <t>+/-9,741</t>
  </si>
  <si>
    <t>+/- 3,396</t>
  </si>
  <si>
    <t>+/- 4,223</t>
  </si>
  <si>
    <t>+/- 8,418</t>
  </si>
  <si>
    <t>+/- 10,730</t>
  </si>
  <si>
    <t>NA</t>
  </si>
  <si>
    <t>+/-327</t>
  </si>
  <si>
    <t>+/-306</t>
  </si>
  <si>
    <t>State of Oregon</t>
  </si>
  <si>
    <t>+/- 337</t>
  </si>
  <si>
    <t>`</t>
  </si>
  <si>
    <t>From: ATFH</t>
  </si>
  <si>
    <t>Draft 3,12,1966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</si>
</sst>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&quot;$&quot;* #,##0_);_(&quot;$&quot;* \(#,##0\);_(&quot;$&quot;* &quot;-&quot;??_);_(@_)"/>
    <numFmt numFmtId="167" formatCode="0.0%"/>
    <numFmt numFmtId="168" formatCode="0.0"/>
    <numFmt numFmtId="169" formatCode="0.00\%"/>
    <numFmt numFmtId="170" formatCode="#,##0.0"/>
    <numFmt numFmtId="171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645AD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5" borderId="0"/>
    <xf numFmtId="0" fontId="1" fillId="5" borderId="0"/>
    <xf numFmtId="0" fontId="15" fillId="0" borderId="0"/>
  </cellStyleXfs>
  <cellXfs count="228">
    <xf numFmtId="0" fontId="0" fillId="0" borderId="0" xfId="0"/>
    <xf numFmtId="3" fontId="0" fillId="0" borderId="0" xfId="0" applyNumberFormat="1"/>
    <xf numFmtId="10" fontId="0" fillId="0" borderId="0" xfId="0" applyNumberFormat="1"/>
    <xf numFmtId="0" fontId="0" fillId="0" borderId="2" xfId="0" applyBorder="1"/>
    <xf numFmtId="3" fontId="0" fillId="0" borderId="2" xfId="0" applyNumberFormat="1" applyBorder="1"/>
    <xf numFmtId="10" fontId="0" fillId="0" borderId="2" xfId="0" applyNumberFormat="1" applyBorder="1"/>
    <xf numFmtId="0" fontId="0" fillId="0" borderId="5" xfId="0" applyBorder="1"/>
    <xf numFmtId="3" fontId="0" fillId="0" borderId="5" xfId="0" applyNumberFormat="1" applyBorder="1"/>
    <xf numFmtId="10" fontId="0" fillId="0" borderId="5" xfId="0" applyNumberFormat="1" applyBorder="1"/>
    <xf numFmtId="0" fontId="0" fillId="0" borderId="0" xfId="0" applyAlignment="1">
      <alignment horizontal="right"/>
    </xf>
    <xf numFmtId="164" fontId="0" fillId="0" borderId="0" xfId="1" applyNumberFormat="1" applyFont="1"/>
    <xf numFmtId="3" fontId="2" fillId="2" borderId="7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0" fillId="3" borderId="0" xfId="0" applyFill="1"/>
    <xf numFmtId="164" fontId="4" fillId="2" borderId="0" xfId="1" applyNumberFormat="1" applyFont="1" applyFill="1"/>
    <xf numFmtId="164" fontId="0" fillId="0" borderId="2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0" fontId="0" fillId="3" borderId="0" xfId="0" applyNumberFormat="1" applyFill="1"/>
    <xf numFmtId="0" fontId="3" fillId="0" borderId="0" xfId="0" applyFont="1"/>
    <xf numFmtId="165" fontId="0" fillId="0" borderId="0" xfId="1" applyNumberFormat="1" applyFont="1"/>
    <xf numFmtId="0" fontId="0" fillId="0" borderId="0" xfId="0" applyAlignment="1">
      <alignment horizontal="center"/>
    </xf>
    <xf numFmtId="166" fontId="0" fillId="0" borderId="0" xfId="2" applyNumberFormat="1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0" fontId="0" fillId="0" borderId="8" xfId="0" applyBorder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0" fillId="0" borderId="0" xfId="0" applyNumberFormat="1" applyBorder="1"/>
    <xf numFmtId="0" fontId="0" fillId="0" borderId="0" xfId="0" applyBorder="1" applyAlignment="1">
      <alignment horizontal="center"/>
    </xf>
    <xf numFmtId="166" fontId="0" fillId="0" borderId="0" xfId="2" applyNumberFormat="1" applyFont="1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6" xfId="0" applyBorder="1"/>
    <xf numFmtId="1" fontId="0" fillId="0" borderId="0" xfId="0" quotePrefix="1" applyNumberFormat="1" applyBorder="1" applyAlignment="1">
      <alignment horizontal="center"/>
    </xf>
    <xf numFmtId="0" fontId="0" fillId="0" borderId="0" xfId="0" quotePrefix="1"/>
    <xf numFmtId="9" fontId="0" fillId="0" borderId="0" xfId="3" applyFont="1"/>
    <xf numFmtId="167" fontId="0" fillId="0" borderId="0" xfId="3" applyNumberFormat="1" applyFont="1"/>
    <xf numFmtId="0" fontId="0" fillId="4" borderId="0" xfId="0" quotePrefix="1" applyFill="1"/>
    <xf numFmtId="9" fontId="0" fillId="0" borderId="0" xfId="3" applyFont="1" applyAlignment="1">
      <alignment horizontal="center"/>
    </xf>
    <xf numFmtId="167" fontId="0" fillId="0" borderId="0" xfId="3" applyNumberFormat="1" applyFont="1" applyAlignment="1">
      <alignment horizontal="center"/>
    </xf>
    <xf numFmtId="164" fontId="0" fillId="0" borderId="0" xfId="1" applyNumberFormat="1" applyFont="1" applyAlignment="1">
      <alignment horizontal="left"/>
    </xf>
    <xf numFmtId="0" fontId="1" fillId="0" borderId="0" xfId="4" applyFont="1" applyFill="1"/>
    <xf numFmtId="0" fontId="5" fillId="0" borderId="10" xfId="4" applyFont="1" applyFill="1" applyBorder="1"/>
    <xf numFmtId="0" fontId="6" fillId="0" borderId="10" xfId="4" applyFont="1" applyFill="1" applyBorder="1"/>
    <xf numFmtId="0" fontId="1" fillId="0" borderId="11" xfId="4" applyFont="1" applyFill="1" applyBorder="1"/>
    <xf numFmtId="0" fontId="5" fillId="0" borderId="12" xfId="4" applyFont="1" applyFill="1" applyBorder="1"/>
    <xf numFmtId="0" fontId="1" fillId="0" borderId="7" xfId="4" applyFont="1" applyFill="1" applyBorder="1"/>
    <xf numFmtId="0" fontId="5" fillId="6" borderId="13" xfId="4" applyFont="1" applyFill="1" applyBorder="1"/>
    <xf numFmtId="0" fontId="5" fillId="6" borderId="14" xfId="4" applyFont="1" applyFill="1" applyBorder="1"/>
    <xf numFmtId="0" fontId="5" fillId="6" borderId="14" xfId="4" applyFont="1" applyFill="1" applyBorder="1" applyAlignment="1">
      <alignment horizontal="center"/>
    </xf>
    <xf numFmtId="168" fontId="5" fillId="6" borderId="14" xfId="4" applyNumberFormat="1" applyFont="1" applyFill="1" applyBorder="1" applyAlignment="1">
      <alignment horizontal="center"/>
    </xf>
    <xf numFmtId="168" fontId="5" fillId="6" borderId="15" xfId="4" applyNumberFormat="1" applyFont="1" applyFill="1" applyBorder="1" applyAlignment="1">
      <alignment horizontal="center"/>
    </xf>
    <xf numFmtId="0" fontId="6" fillId="0" borderId="7" xfId="4" applyFont="1" applyFill="1" applyBorder="1" applyAlignment="1">
      <alignment horizontal="left" indent="1"/>
    </xf>
    <xf numFmtId="3" fontId="6" fillId="0" borderId="0" xfId="4" applyNumberFormat="1" applyFont="1" applyFill="1" applyAlignment="1">
      <alignment horizontal="right"/>
    </xf>
    <xf numFmtId="169" fontId="6" fillId="0" borderId="0" xfId="4" applyNumberFormat="1" applyFont="1" applyFill="1" applyAlignment="1">
      <alignment horizontal="right"/>
    </xf>
    <xf numFmtId="168" fontId="6" fillId="0" borderId="16" xfId="4" applyNumberFormat="1" applyFont="1" applyFill="1" applyBorder="1" applyAlignment="1">
      <alignment horizontal="right"/>
    </xf>
    <xf numFmtId="168" fontId="6" fillId="0" borderId="7" xfId="4" applyNumberFormat="1" applyFont="1" applyFill="1" applyBorder="1" applyAlignment="1">
      <alignment horizontal="right"/>
    </xf>
    <xf numFmtId="168" fontId="6" fillId="0" borderId="17" xfId="4" applyNumberFormat="1" applyFont="1" applyFill="1" applyBorder="1" applyAlignment="1">
      <alignment horizontal="right"/>
    </xf>
    <xf numFmtId="0" fontId="6" fillId="6" borderId="14" xfId="4" applyFont="1" applyFill="1" applyBorder="1" applyAlignment="1">
      <alignment horizontal="right"/>
    </xf>
    <xf numFmtId="168" fontId="6" fillId="6" borderId="14" xfId="4" applyNumberFormat="1" applyFont="1" applyFill="1" applyBorder="1" applyAlignment="1">
      <alignment horizontal="right"/>
    </xf>
    <xf numFmtId="0" fontId="6" fillId="0" borderId="7" xfId="4" applyFont="1" applyFill="1" applyBorder="1" applyAlignment="1">
      <alignment horizontal="left" indent="2"/>
    </xf>
    <xf numFmtId="0" fontId="6" fillId="0" borderId="7" xfId="4" applyFont="1" applyFill="1" applyBorder="1" applyAlignment="1">
      <alignment horizontal="left"/>
    </xf>
    <xf numFmtId="169" fontId="6" fillId="0" borderId="18" xfId="4" applyNumberFormat="1" applyFont="1" applyFill="1" applyBorder="1" applyAlignment="1">
      <alignment horizontal="right"/>
    </xf>
    <xf numFmtId="169" fontId="6" fillId="0" borderId="11" xfId="4" applyNumberFormat="1" applyFont="1" applyFill="1" applyBorder="1" applyAlignment="1">
      <alignment horizontal="right"/>
    </xf>
    <xf numFmtId="0" fontId="5" fillId="6" borderId="13" xfId="4" applyFont="1" applyFill="1" applyBorder="1" applyAlignment="1">
      <alignment wrapText="1"/>
    </xf>
    <xf numFmtId="168" fontId="6" fillId="6" borderId="15" xfId="4" applyNumberFormat="1" applyFont="1" applyFill="1" applyBorder="1" applyAlignment="1">
      <alignment horizontal="right"/>
    </xf>
    <xf numFmtId="0" fontId="6" fillId="0" borderId="7" xfId="4" applyFont="1" applyFill="1" applyBorder="1" applyAlignment="1">
      <alignment horizontal="left" wrapText="1" indent="2"/>
    </xf>
    <xf numFmtId="170" fontId="6" fillId="0" borderId="16" xfId="4" applyNumberFormat="1" applyFont="1" applyFill="1" applyBorder="1" applyAlignment="1">
      <alignment horizontal="right"/>
    </xf>
    <xf numFmtId="170" fontId="6" fillId="0" borderId="7" xfId="4" applyNumberFormat="1" applyFont="1" applyFill="1" applyBorder="1" applyAlignment="1">
      <alignment horizontal="right"/>
    </xf>
    <xf numFmtId="170" fontId="6" fillId="0" borderId="17" xfId="4" applyNumberFormat="1" applyFont="1" applyFill="1" applyBorder="1" applyAlignment="1">
      <alignment horizontal="right"/>
    </xf>
    <xf numFmtId="0" fontId="6" fillId="0" borderId="7" xfId="4" applyFont="1" applyFill="1" applyBorder="1" applyAlignment="1">
      <alignment horizontal="left" wrapText="1" indent="1"/>
    </xf>
    <xf numFmtId="0" fontId="6" fillId="0" borderId="7" xfId="4" applyFont="1" applyFill="1" applyBorder="1" applyAlignment="1">
      <alignment horizontal="left" wrapText="1"/>
    </xf>
    <xf numFmtId="0" fontId="6" fillId="0" borderId="13" xfId="4" applyFont="1" applyFill="1" applyBorder="1" applyAlignment="1">
      <alignment horizontal="left" indent="1"/>
    </xf>
    <xf numFmtId="3" fontId="6" fillId="0" borderId="14" xfId="4" applyNumberFormat="1" applyFont="1" applyFill="1" applyBorder="1" applyAlignment="1">
      <alignment horizontal="right"/>
    </xf>
    <xf numFmtId="170" fontId="6" fillId="0" borderId="13" xfId="4" applyNumberFormat="1" applyFont="1" applyFill="1" applyBorder="1" applyAlignment="1">
      <alignment horizontal="right"/>
    </xf>
    <xf numFmtId="169" fontId="6" fillId="0" borderId="15" xfId="4" applyNumberFormat="1" applyFont="1" applyFill="1" applyBorder="1" applyAlignment="1">
      <alignment horizontal="right"/>
    </xf>
    <xf numFmtId="0" fontId="1" fillId="0" borderId="19" xfId="4" applyFont="1" applyFill="1" applyBorder="1"/>
    <xf numFmtId="0" fontId="1" fillId="0" borderId="0" xfId="5" applyFill="1"/>
    <xf numFmtId="0" fontId="0" fillId="0" borderId="11" xfId="4" applyFont="1" applyFill="1" applyBorder="1"/>
    <xf numFmtId="0" fontId="5" fillId="0" borderId="13" xfId="4" applyFont="1" applyFill="1" applyBorder="1"/>
    <xf numFmtId="0" fontId="0" fillId="0" borderId="7" xfId="4" applyFont="1" applyFill="1" applyBorder="1"/>
    <xf numFmtId="0" fontId="6" fillId="6" borderId="16" xfId="4" applyFont="1" applyFill="1" applyBorder="1"/>
    <xf numFmtId="0" fontId="5" fillId="6" borderId="17" xfId="4" applyFont="1" applyFill="1" applyBorder="1"/>
    <xf numFmtId="0" fontId="5" fillId="6" borderId="10" xfId="4" applyFont="1" applyFill="1" applyBorder="1" applyAlignment="1">
      <alignment horizontal="center"/>
    </xf>
    <xf numFmtId="168" fontId="5" fillId="6" borderId="10" xfId="4" applyNumberFormat="1" applyFont="1" applyFill="1" applyBorder="1" applyAlignment="1">
      <alignment horizontal="center"/>
    </xf>
    <xf numFmtId="168" fontId="5" fillId="6" borderId="20" xfId="4" applyNumberFormat="1" applyFont="1" applyFill="1" applyBorder="1" applyAlignment="1">
      <alignment horizontal="center"/>
    </xf>
    <xf numFmtId="3" fontId="6" fillId="0" borderId="7" xfId="4" applyNumberFormat="1" applyFont="1" applyFill="1" applyBorder="1" applyAlignment="1">
      <alignment horizontal="right"/>
    </xf>
    <xf numFmtId="3" fontId="6" fillId="0" borderId="16" xfId="4" applyNumberFormat="1" applyFont="1" applyFill="1" applyBorder="1" applyAlignment="1">
      <alignment horizontal="right"/>
    </xf>
    <xf numFmtId="3" fontId="6" fillId="0" borderId="17" xfId="4" applyNumberFormat="1" applyFont="1" applyFill="1" applyBorder="1" applyAlignment="1">
      <alignment horizontal="right"/>
    </xf>
    <xf numFmtId="169" fontId="6" fillId="0" borderId="20" xfId="4" applyNumberFormat="1" applyFont="1" applyFill="1" applyBorder="1" applyAlignment="1">
      <alignment horizontal="right"/>
    </xf>
    <xf numFmtId="0" fontId="6" fillId="6" borderId="14" xfId="4" applyFont="1" applyFill="1" applyBorder="1" applyAlignment="1">
      <alignment horizontal="center"/>
    </xf>
    <xf numFmtId="168" fontId="6" fillId="6" borderId="14" xfId="4" applyNumberFormat="1" applyFont="1" applyFill="1" applyBorder="1" applyAlignment="1">
      <alignment horizontal="center"/>
    </xf>
    <xf numFmtId="168" fontId="6" fillId="6" borderId="15" xfId="4" applyNumberFormat="1" applyFont="1" applyFill="1" applyBorder="1" applyAlignment="1">
      <alignment horizontal="center"/>
    </xf>
    <xf numFmtId="0" fontId="6" fillId="0" borderId="21" xfId="4" applyFont="1" applyFill="1" applyBorder="1" applyAlignment="1">
      <alignment horizontal="left" indent="1"/>
    </xf>
    <xf numFmtId="3" fontId="6" fillId="6" borderId="14" xfId="4" applyNumberFormat="1" applyFont="1" applyFill="1" applyBorder="1" applyAlignment="1">
      <alignment horizontal="center"/>
    </xf>
    <xf numFmtId="0" fontId="6" fillId="0" borderId="21" xfId="4" applyFont="1" applyFill="1" applyBorder="1" applyAlignment="1">
      <alignment horizontal="left" wrapText="1" indent="1"/>
    </xf>
    <xf numFmtId="0" fontId="6" fillId="0" borderId="22" xfId="4" applyFont="1" applyFill="1" applyBorder="1" applyAlignment="1">
      <alignment horizontal="left" indent="1"/>
    </xf>
    <xf numFmtId="169" fontId="6" fillId="0" borderId="14" xfId="4" applyNumberFormat="1" applyFont="1" applyFill="1" applyBorder="1" applyAlignment="1">
      <alignment horizontal="right"/>
    </xf>
    <xf numFmtId="3" fontId="6" fillId="0" borderId="10" xfId="4" applyNumberFormat="1" applyFont="1" applyFill="1" applyBorder="1" applyAlignment="1">
      <alignment horizontal="right"/>
    </xf>
    <xf numFmtId="169" fontId="6" fillId="0" borderId="10" xfId="4" applyNumberFormat="1" applyFont="1" applyFill="1" applyBorder="1" applyAlignment="1">
      <alignment horizontal="right"/>
    </xf>
    <xf numFmtId="3" fontId="6" fillId="0" borderId="13" xfId="4" applyNumberFormat="1" applyFont="1" applyFill="1" applyBorder="1" applyAlignment="1">
      <alignment horizontal="right"/>
    </xf>
    <xf numFmtId="0" fontId="0" fillId="0" borderId="19" xfId="4" applyFont="1" applyFill="1" applyBorder="1"/>
    <xf numFmtId="0" fontId="0" fillId="0" borderId="0" xfId="4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wrapText="1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/>
    <xf numFmtId="3" fontId="10" fillId="0" borderId="0" xfId="0" applyNumberFormat="1" applyFont="1"/>
    <xf numFmtId="167" fontId="10" fillId="0" borderId="0" xfId="3" applyNumberFormat="1" applyFont="1"/>
    <xf numFmtId="164" fontId="10" fillId="4" borderId="0" xfId="1" applyNumberFormat="1" applyFont="1" applyFill="1"/>
    <xf numFmtId="0" fontId="12" fillId="0" borderId="0" xfId="0" applyFont="1"/>
    <xf numFmtId="164" fontId="10" fillId="0" borderId="0" xfId="1" quotePrefix="1" applyNumberFormat="1" applyFont="1"/>
    <xf numFmtId="171" fontId="10" fillId="0" borderId="0" xfId="1" applyNumberFormat="1" applyFont="1"/>
    <xf numFmtId="171" fontId="10" fillId="4" borderId="0" xfId="1" applyNumberFormat="1" applyFont="1" applyFill="1"/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wrapText="1"/>
    </xf>
    <xf numFmtId="0" fontId="13" fillId="0" borderId="0" xfId="0" applyNumberFormat="1" applyFont="1"/>
    <xf numFmtId="164" fontId="13" fillId="0" borderId="0" xfId="1" applyNumberFormat="1" applyFont="1"/>
    <xf numFmtId="10" fontId="13" fillId="0" borderId="0" xfId="3" applyNumberFormat="1" applyFont="1"/>
    <xf numFmtId="164" fontId="13" fillId="8" borderId="0" xfId="1" applyNumberFormat="1" applyFont="1" applyFill="1"/>
    <xf numFmtId="167" fontId="0" fillId="0" borderId="0" xfId="0" applyNumberFormat="1"/>
    <xf numFmtId="164" fontId="0" fillId="0" borderId="0" xfId="0" applyNumberFormat="1"/>
    <xf numFmtId="3" fontId="16" fillId="0" borderId="7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0" fontId="17" fillId="0" borderId="0" xfId="0" applyFont="1"/>
    <xf numFmtId="3" fontId="17" fillId="0" borderId="0" xfId="0" applyNumberFormat="1" applyFont="1"/>
    <xf numFmtId="164" fontId="1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10" fillId="0" borderId="0" xfId="0" quotePrefix="1" applyNumberFormat="1" applyFont="1" applyAlignment="1">
      <alignment horizontal="center"/>
    </xf>
    <xf numFmtId="3" fontId="10" fillId="0" borderId="0" xfId="0" applyNumberFormat="1" applyFont="1" applyAlignment="1">
      <alignment horizontal="right" wrapText="1"/>
    </xf>
    <xf numFmtId="0" fontId="10" fillId="4" borderId="0" xfId="0" applyFont="1" applyFill="1"/>
    <xf numFmtId="168" fontId="10" fillId="0" borderId="0" xfId="0" applyNumberFormat="1" applyFont="1"/>
    <xf numFmtId="168" fontId="10" fillId="0" borderId="0" xfId="0" applyNumberFormat="1" applyFont="1" applyAlignment="1">
      <alignment horizontal="right" wrapText="1"/>
    </xf>
    <xf numFmtId="0" fontId="10" fillId="4" borderId="0" xfId="0" quotePrefix="1" applyFont="1" applyFill="1" applyAlignment="1">
      <alignment horizontal="center"/>
    </xf>
    <xf numFmtId="9" fontId="10" fillId="2" borderId="0" xfId="3" applyFont="1" applyFill="1" applyAlignment="1">
      <alignment horizontal="center"/>
    </xf>
    <xf numFmtId="9" fontId="10" fillId="0" borderId="0" xfId="3" applyNumberFormat="1" applyFont="1" applyAlignment="1">
      <alignment horizontal="center"/>
    </xf>
    <xf numFmtId="0" fontId="0" fillId="4" borderId="0" xfId="0" applyFill="1"/>
    <xf numFmtId="167" fontId="0" fillId="4" borderId="0" xfId="3" applyNumberFormat="1" applyFont="1" applyFill="1" applyAlignment="1">
      <alignment horizontal="center"/>
    </xf>
    <xf numFmtId="167" fontId="0" fillId="4" borderId="0" xfId="3" applyNumberFormat="1" applyFont="1" applyFill="1"/>
    <xf numFmtId="43" fontId="10" fillId="0" borderId="0" xfId="1" applyNumberFormat="1" applyFont="1"/>
    <xf numFmtId="9" fontId="10" fillId="0" borderId="0" xfId="3" applyFont="1"/>
    <xf numFmtId="43" fontId="10" fillId="4" borderId="0" xfId="1" applyNumberFormat="1" applyFont="1" applyFill="1"/>
    <xf numFmtId="0" fontId="10" fillId="0" borderId="0" xfId="0" applyFont="1" applyBorder="1" applyAlignment="1">
      <alignment horizontal="center" wrapText="1"/>
    </xf>
    <xf numFmtId="0" fontId="10" fillId="0" borderId="0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3" xfId="0" applyFont="1" applyBorder="1"/>
    <xf numFmtId="0" fontId="10" fillId="4" borderId="24" xfId="0" applyFont="1" applyFill="1" applyBorder="1"/>
    <xf numFmtId="3" fontId="10" fillId="0" borderId="24" xfId="0" applyNumberFormat="1" applyFont="1" applyBorder="1" applyAlignment="1">
      <alignment horizontal="right" wrapText="1"/>
    </xf>
    <xf numFmtId="3" fontId="10" fillId="0" borderId="24" xfId="0" quotePrefix="1" applyNumberFormat="1" applyFont="1" applyBorder="1" applyAlignment="1">
      <alignment horizontal="center"/>
    </xf>
    <xf numFmtId="0" fontId="10" fillId="0" borderId="24" xfId="0" applyFont="1" applyBorder="1"/>
    <xf numFmtId="9" fontId="10" fillId="2" borderId="24" xfId="3" applyFont="1" applyFill="1" applyBorder="1" applyAlignment="1">
      <alignment horizontal="center"/>
    </xf>
    <xf numFmtId="0" fontId="10" fillId="0" borderId="24" xfId="0" quotePrefix="1" applyFont="1" applyBorder="1" applyAlignment="1">
      <alignment horizontal="center"/>
    </xf>
    <xf numFmtId="43" fontId="10" fillId="4" borderId="24" xfId="1" applyNumberFormat="1" applyFont="1" applyFill="1" applyBorder="1"/>
    <xf numFmtId="43" fontId="10" fillId="0" borderId="24" xfId="1" applyNumberFormat="1" applyFont="1" applyBorder="1"/>
    <xf numFmtId="9" fontId="10" fillId="0" borderId="25" xfId="3" applyFont="1" applyBorder="1"/>
    <xf numFmtId="0" fontId="10" fillId="0" borderId="26" xfId="0" applyFont="1" applyBorder="1"/>
    <xf numFmtId="164" fontId="10" fillId="0" borderId="27" xfId="1" applyNumberFormat="1" applyFont="1" applyBorder="1"/>
    <xf numFmtId="3" fontId="10" fillId="0" borderId="27" xfId="0" applyNumberFormat="1" applyFont="1" applyBorder="1"/>
    <xf numFmtId="0" fontId="10" fillId="0" borderId="27" xfId="0" applyFont="1" applyBorder="1"/>
    <xf numFmtId="9" fontId="10" fillId="0" borderId="27" xfId="3" applyNumberFormat="1" applyFont="1" applyBorder="1" applyAlignment="1">
      <alignment horizontal="center"/>
    </xf>
    <xf numFmtId="164" fontId="10" fillId="0" borderId="27" xfId="1" quotePrefix="1" applyNumberFormat="1" applyFont="1" applyBorder="1"/>
    <xf numFmtId="43" fontId="10" fillId="0" borderId="27" xfId="1" applyNumberFormat="1" applyFont="1" applyBorder="1"/>
    <xf numFmtId="9" fontId="10" fillId="0" borderId="28" xfId="3" applyFont="1" applyBorder="1"/>
    <xf numFmtId="0" fontId="10" fillId="0" borderId="29" xfId="0" applyFont="1" applyBorder="1"/>
    <xf numFmtId="164" fontId="10" fillId="0" borderId="30" xfId="1" applyNumberFormat="1" applyFont="1" applyBorder="1"/>
    <xf numFmtId="164" fontId="10" fillId="4" borderId="30" xfId="1" applyNumberFormat="1" applyFont="1" applyFill="1" applyBorder="1"/>
    <xf numFmtId="9" fontId="10" fillId="0" borderId="30" xfId="3" applyNumberFormat="1" applyFont="1" applyBorder="1" applyAlignment="1">
      <alignment horizontal="center"/>
    </xf>
    <xf numFmtId="0" fontId="10" fillId="0" borderId="30" xfId="0" applyFont="1" applyBorder="1"/>
    <xf numFmtId="43" fontId="10" fillId="0" borderId="30" xfId="1" applyNumberFormat="1" applyFont="1" applyBorder="1"/>
    <xf numFmtId="9" fontId="10" fillId="0" borderId="31" xfId="3" applyFont="1" applyBorder="1"/>
    <xf numFmtId="0" fontId="18" fillId="0" borderId="0" xfId="0" applyFont="1"/>
    <xf numFmtId="0" fontId="0" fillId="3" borderId="23" xfId="0" applyFill="1" applyBorder="1"/>
    <xf numFmtId="164" fontId="0" fillId="3" borderId="24" xfId="1" applyNumberFormat="1" applyFont="1" applyFill="1" applyBorder="1"/>
    <xf numFmtId="0" fontId="0" fillId="3" borderId="25" xfId="0" applyFill="1" applyBorder="1"/>
    <xf numFmtId="0" fontId="0" fillId="3" borderId="26" xfId="0" applyFill="1" applyBorder="1"/>
    <xf numFmtId="164" fontId="0" fillId="3" borderId="27" xfId="1" applyNumberFormat="1" applyFont="1" applyFill="1" applyBorder="1"/>
    <xf numFmtId="0" fontId="0" fillId="3" borderId="28" xfId="0" applyFill="1" applyBorder="1"/>
    <xf numFmtId="0" fontId="0" fillId="0" borderId="26" xfId="0" applyBorder="1"/>
    <xf numFmtId="164" fontId="0" fillId="0" borderId="27" xfId="1" applyNumberFormat="1" applyFont="1" applyBorder="1"/>
    <xf numFmtId="0" fontId="0" fillId="0" borderId="28" xfId="0" applyBorder="1"/>
    <xf numFmtId="0" fontId="0" fillId="3" borderId="29" xfId="0" applyFill="1" applyBorder="1"/>
    <xf numFmtId="164" fontId="0" fillId="3" borderId="30" xfId="1" applyNumberFormat="1" applyFont="1" applyFill="1" applyBorder="1"/>
    <xf numFmtId="0" fontId="0" fillId="3" borderId="31" xfId="0" applyFill="1" applyBorder="1"/>
    <xf numFmtId="0" fontId="0" fillId="0" borderId="32" xfId="0" applyBorder="1"/>
    <xf numFmtId="164" fontId="0" fillId="0" borderId="33" xfId="1" applyNumberFormat="1" applyFont="1" applyBorder="1"/>
    <xf numFmtId="0" fontId="0" fillId="0" borderId="34" xfId="0" applyBorder="1"/>
    <xf numFmtId="164" fontId="0" fillId="0" borderId="35" xfId="1" applyNumberFormat="1" applyFont="1" applyBorder="1"/>
    <xf numFmtId="0" fontId="0" fillId="0" borderId="36" xfId="0" applyBorder="1"/>
    <xf numFmtId="164" fontId="0" fillId="0" borderId="37" xfId="1" applyNumberFormat="1" applyFont="1" applyBorder="1"/>
    <xf numFmtId="3" fontId="0" fillId="0" borderId="0" xfId="0" applyNumberFormat="1" applyBorder="1" applyAlignment="1">
      <alignment horizontal="center"/>
    </xf>
    <xf numFmtId="171" fontId="0" fillId="0" borderId="0" xfId="1" quotePrefix="1" applyNumberFormat="1" applyFont="1"/>
    <xf numFmtId="0" fontId="0" fillId="0" borderId="0" xfId="0" quotePrefix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2" fontId="13" fillId="0" borderId="0" xfId="0" applyNumberFormat="1" applyFont="1"/>
    <xf numFmtId="0" fontId="0" fillId="0" borderId="0" xfId="0" applyAlignment="1"/>
    <xf numFmtId="0" fontId="0" fillId="0" borderId="1" xfId="0" applyFill="1" applyBorder="1" applyAlignment="1"/>
    <xf numFmtId="0" fontId="0" fillId="0" borderId="4" xfId="0" applyFill="1" applyBorder="1" applyAlignment="1"/>
    <xf numFmtId="0" fontId="0" fillId="0" borderId="1" xfId="0" applyBorder="1" applyAlignment="1"/>
    <xf numFmtId="0" fontId="0" fillId="0" borderId="4" xfId="0" applyBorder="1" applyAlignment="1"/>
    <xf numFmtId="0" fontId="7" fillId="0" borderId="0" xfId="4" applyFont="1" applyFill="1" applyAlignment="1">
      <alignment horizontal="left" wrapText="1"/>
    </xf>
    <xf numFmtId="0" fontId="6" fillId="7" borderId="10" xfId="4" applyFont="1" applyFill="1" applyBorder="1" applyAlignment="1">
      <alignment horizontal="left" wrapText="1"/>
    </xf>
    <xf numFmtId="0" fontId="6" fillId="7" borderId="20" xfId="4" applyFont="1" applyFill="1" applyBorder="1" applyAlignment="1">
      <alignment horizontal="left" wrapText="1"/>
    </xf>
    <xf numFmtId="0" fontId="5" fillId="0" borderId="13" xfId="4" applyFont="1" applyFill="1" applyBorder="1" applyAlignment="1">
      <alignment horizontal="center" wrapText="1"/>
    </xf>
    <xf numFmtId="0" fontId="5" fillId="0" borderId="14" xfId="4" applyFont="1" applyFill="1" applyBorder="1" applyAlignment="1">
      <alignment horizontal="center" wrapText="1"/>
    </xf>
    <xf numFmtId="0" fontId="5" fillId="0" borderId="15" xfId="4" applyFont="1" applyFill="1" applyBorder="1" applyAlignment="1">
      <alignment horizontal="center" wrapText="1"/>
    </xf>
    <xf numFmtId="0" fontId="6" fillId="7" borderId="16" xfId="4" applyFont="1" applyFill="1" applyBorder="1" applyAlignment="1">
      <alignment horizontal="left" wrapText="1"/>
    </xf>
    <xf numFmtId="0" fontId="6" fillId="7" borderId="19" xfId="4" applyFont="1" applyFill="1" applyBorder="1" applyAlignment="1">
      <alignment horizontal="left" wrapText="1"/>
    </xf>
    <xf numFmtId="0" fontId="6" fillId="7" borderId="18" xfId="4" applyFont="1" applyFill="1" applyBorder="1" applyAlignment="1">
      <alignment horizontal="left" wrapText="1"/>
    </xf>
    <xf numFmtId="0" fontId="6" fillId="7" borderId="7" xfId="4" applyFont="1" applyFill="1" applyBorder="1" applyAlignment="1">
      <alignment horizontal="left" wrapText="1"/>
    </xf>
    <xf numFmtId="0" fontId="6" fillId="7" borderId="0" xfId="4" applyFont="1" applyFill="1" applyAlignment="1">
      <alignment horizontal="left" wrapText="1"/>
    </xf>
    <xf numFmtId="0" fontId="6" fillId="7" borderId="11" xfId="4" applyFont="1" applyFill="1" applyBorder="1" applyAlignment="1">
      <alignment horizontal="left" wrapText="1"/>
    </xf>
    <xf numFmtId="0" fontId="6" fillId="7" borderId="7" xfId="4" applyFont="1" applyFill="1" applyBorder="1" applyAlignment="1">
      <alignment horizontal="left"/>
    </xf>
    <xf numFmtId="0" fontId="6" fillId="7" borderId="0" xfId="4" applyFont="1" applyFill="1" applyAlignment="1">
      <alignment horizontal="left"/>
    </xf>
    <xf numFmtId="0" fontId="6" fillId="7" borderId="11" xfId="4" applyFont="1" applyFill="1" applyBorder="1" applyAlignment="1">
      <alignment horizontal="left"/>
    </xf>
    <xf numFmtId="0" fontId="8" fillId="0" borderId="12" xfId="4" applyFont="1" applyFill="1" applyBorder="1" applyAlignment="1">
      <alignment horizontal="center" wrapText="1"/>
    </xf>
    <xf numFmtId="0" fontId="5" fillId="6" borderId="19" xfId="4" applyFont="1" applyFill="1" applyBorder="1" applyAlignment="1">
      <alignment horizontal="center" vertical="center"/>
    </xf>
    <xf numFmtId="0" fontId="5" fillId="6" borderId="18" xfId="4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7">
    <cellStyle name="Bad 2" xfId="4"/>
    <cellStyle name="Comma" xfId="1" builtinId="3"/>
    <cellStyle name="Currency" xfId="2" builtinId="4"/>
    <cellStyle name="Normal" xfId="0" builtinId="0"/>
    <cellStyle name="Normal 2" xfId="5"/>
    <cellStyle name="Normal 2 2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Population: </a:t>
            </a:r>
          </a:p>
          <a:p>
            <a:pPr>
              <a:defRPr/>
            </a:pPr>
            <a:r>
              <a:rPr lang="en-US" sz="1200"/>
              <a:t>Multnomah County </a:t>
            </a:r>
          </a:p>
          <a:p>
            <a:pPr>
              <a:defRPr/>
            </a:pPr>
            <a:r>
              <a:rPr lang="en-US" sz="1200"/>
              <a:t>Compared to State and Metro</a:t>
            </a:r>
          </a:p>
        </c:rich>
      </c:tx>
      <c:layout>
        <c:manualLayout>
          <c:xMode val="edge"/>
          <c:yMode val="edge"/>
          <c:x val="0.30296512935883013"/>
          <c:y val="2.7491408934707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Population!$C$1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Population!$B$2:$B$4</c:f>
              <c:strCache>
                <c:ptCount val="3"/>
                <c:pt idx="0">
                  <c:v>Oregon</c:v>
                </c:pt>
                <c:pt idx="1">
                  <c:v>Portland-Vancover-Hillsboro MSA</c:v>
                </c:pt>
                <c:pt idx="2">
                  <c:v>Multnomah County</c:v>
                </c:pt>
              </c:strCache>
            </c:strRef>
          </c:cat>
          <c:val>
            <c:numRef>
              <c:f>Population!$C$2:$C$4</c:f>
              <c:numCache>
                <c:formatCode>_(* #,##0_);_(* \(#,##0\);_(* "-"??_);_(@_)</c:formatCode>
                <c:ptCount val="3"/>
                <c:pt idx="0">
                  <c:v>2842321</c:v>
                </c:pt>
                <c:pt idx="1">
                  <c:v>1523636</c:v>
                </c:pt>
                <c:pt idx="2">
                  <c:v>583462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2-4E22-B32D-30845DA68119}"/>
            </c:ext>
          </c:extLst>
        </c:ser>
        <c:ser>
          <c:idx val="1"/>
          <c:order val="1"/>
          <c:tx>
            <c:strRef>
              <c:f>Population!$D$1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Population!$B$2:$B$4</c:f>
              <c:strCache>
                <c:ptCount val="3"/>
                <c:pt idx="0">
                  <c:v>Oregon</c:v>
                </c:pt>
                <c:pt idx="1">
                  <c:v>Portland-Vancover-Hillsboro MSA</c:v>
                </c:pt>
                <c:pt idx="2">
                  <c:v>Multnomah County</c:v>
                </c:pt>
              </c:strCache>
            </c:strRef>
          </c:cat>
          <c:val>
            <c:numRef>
              <c:f>Population!$D$2:$D$4</c:f>
              <c:numCache>
                <c:formatCode>_(* #,##0_);_(* \(#,##0\);_(* "-"??_);_(@_)</c:formatCode>
                <c:ptCount val="3"/>
                <c:pt idx="0">
                  <c:v>3421399</c:v>
                </c:pt>
                <c:pt idx="1">
                  <c:v>1927881</c:v>
                </c:pt>
                <c:pt idx="2">
                  <c:v>660486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2-4E22-B32D-30845DA68119}"/>
            </c:ext>
          </c:extLst>
        </c:ser>
        <c:ser>
          <c:idx val="2"/>
          <c:order val="2"/>
          <c:tx>
            <c:strRef>
              <c:f>Population!$E$1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Population!$B$2:$B$4</c:f>
              <c:strCache>
                <c:ptCount val="3"/>
                <c:pt idx="0">
                  <c:v>Oregon</c:v>
                </c:pt>
                <c:pt idx="1">
                  <c:v>Portland-Vancover-Hillsboro MSA</c:v>
                </c:pt>
                <c:pt idx="2">
                  <c:v>Multnomah County</c:v>
                </c:pt>
              </c:strCache>
            </c:strRef>
          </c:cat>
          <c:val>
            <c:numRef>
              <c:f>Population!$E$2:$E$4</c:f>
              <c:numCache>
                <c:formatCode>_(* #,##0_);_(* \(#,##0\);_(* "-"??_);_(@_)</c:formatCode>
                <c:ptCount val="3"/>
                <c:pt idx="0">
                  <c:v>3868721</c:v>
                </c:pt>
                <c:pt idx="1">
                  <c:v>2226009</c:v>
                </c:pt>
                <c:pt idx="2">
                  <c:v>735334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2-4E22-B32D-30845DA68119}"/>
            </c:ext>
          </c:extLst>
        </c:ser>
        <c:ser>
          <c:idx val="3"/>
          <c:order val="3"/>
          <c:tx>
            <c:strRef>
              <c:f>Population!$F$1</c:f>
              <c:strCache>
                <c:ptCount val="1"/>
                <c:pt idx="0">
                  <c:v>2012-2016*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Population!$B$2:$B$4</c:f>
              <c:strCache>
                <c:ptCount val="3"/>
                <c:pt idx="0">
                  <c:v>Oregon</c:v>
                </c:pt>
                <c:pt idx="1">
                  <c:v>Portland-Vancover-Hillsboro MSA</c:v>
                </c:pt>
                <c:pt idx="2">
                  <c:v>Multnomah County</c:v>
                </c:pt>
              </c:strCache>
            </c:strRef>
          </c:cat>
          <c:val>
            <c:numRef>
              <c:f>Population!$F$2:$F$4</c:f>
              <c:numCache>
                <c:formatCode>_(* #,##0_);_(* \(#,##0\);_(* "-"??_);_(@_)</c:formatCode>
                <c:ptCount val="3"/>
                <c:pt idx="0">
                  <c:v>3982267</c:v>
                </c:pt>
                <c:pt idx="1">
                  <c:v>2351319</c:v>
                </c:pt>
                <c:pt idx="2">
                  <c:v>778193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2-4E22-B32D-30845DA68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219008"/>
        <c:axId val="388219336"/>
      </c:barChart>
      <c:catAx>
        <c:axId val="3882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19336"/>
        <c:crosses val="autoZero"/>
        <c:auto val="1"/>
        <c:lblAlgn val="ctr"/>
        <c:lblOffset val="100"/>
        <c:noMultiLvlLbl val="0"/>
      </c:catAx>
      <c:valAx>
        <c:axId val="38821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Population: Various Jurisdictions </a:t>
            </a:r>
          </a:p>
          <a:p>
            <a:pPr>
              <a:defRPr/>
            </a:pPr>
            <a:r>
              <a:rPr lang="en-US"/>
              <a:t>Within Multnomah</a:t>
            </a:r>
            <a:r>
              <a:rPr lang="en-US" baseline="0"/>
              <a:t> County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Population!$C$1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Population!$B$4:$B$11</c15:sqref>
                  </c15:fullRef>
                </c:ext>
              </c:extLst>
              <c:f>Population!$B$5:$B$11</c:f>
              <c:strCache>
                <c:ptCount val="7"/>
                <c:pt idx="0">
                  <c:v>Portland</c:v>
                </c:pt>
                <c:pt idx="1">
                  <c:v>Gresham City</c:v>
                </c:pt>
                <c:pt idx="2">
                  <c:v>Troutdale</c:v>
                </c:pt>
                <c:pt idx="3">
                  <c:v>Fairview</c:v>
                </c:pt>
                <c:pt idx="4">
                  <c:v>Wood Village</c:v>
                </c:pt>
                <c:pt idx="5">
                  <c:v>Maywood Park City</c:v>
                </c:pt>
                <c:pt idx="6">
                  <c:v>Balance of Multnomah County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Population!$C$4:$C$11</c15:sqref>
                  </c15:fullRef>
                </c:ext>
              </c:extLst>
              <c:f>Population!$C$5:$C$11</c:f>
              <c:numCache>
                <c:formatCode>_(* #,##0_);_(* \(#,##0\);_(* "-"??_);_(@_)</c:formatCode>
                <c:ptCount val="7"/>
                <c:pt idx="0">
                  <c:v>485790</c:v>
                </c:pt>
                <c:pt idx="1">
                  <c:v>68568</c:v>
                </c:pt>
                <c:pt idx="2">
                  <c:v>7753</c:v>
                </c:pt>
                <c:pt idx="3">
                  <c:v>2764</c:v>
                </c:pt>
                <c:pt idx="4">
                  <c:v>2814</c:v>
                </c:pt>
                <c:pt idx="5">
                  <c:v>781</c:v>
                </c:pt>
                <c:pt idx="6">
                  <c:v>14992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D-46A1-A9FC-F1EA75988324}"/>
            </c:ext>
          </c:extLst>
        </c:ser>
        <c:ser>
          <c:idx val="1"/>
          <c:order val="1"/>
          <c:tx>
            <c:strRef>
              <c:f>Population!$D$1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Population!$B$4:$B$11</c15:sqref>
                  </c15:fullRef>
                </c:ext>
              </c:extLst>
              <c:f>Population!$B$5:$B$11</c:f>
              <c:strCache>
                <c:ptCount val="7"/>
                <c:pt idx="0">
                  <c:v>Portland</c:v>
                </c:pt>
                <c:pt idx="1">
                  <c:v>Gresham City</c:v>
                </c:pt>
                <c:pt idx="2">
                  <c:v>Troutdale</c:v>
                </c:pt>
                <c:pt idx="3">
                  <c:v>Fairview</c:v>
                </c:pt>
                <c:pt idx="4">
                  <c:v>Wood Village</c:v>
                </c:pt>
                <c:pt idx="5">
                  <c:v>Maywood Park City</c:v>
                </c:pt>
                <c:pt idx="6">
                  <c:v>Balance of Multnomah County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Population!$D$4:$D$11</c15:sqref>
                  </c15:fullRef>
                </c:ext>
              </c:extLst>
              <c:f>Population!$D$5:$D$11</c:f>
              <c:numCache>
                <c:formatCode>_(* #,##0_);_(* \(#,##0\);_(* "-"??_);_(@_)</c:formatCode>
                <c:ptCount val="7"/>
                <c:pt idx="0">
                  <c:v>529682</c:v>
                </c:pt>
                <c:pt idx="1">
                  <c:v>90205</c:v>
                </c:pt>
                <c:pt idx="2">
                  <c:v>13777</c:v>
                </c:pt>
                <c:pt idx="3">
                  <c:v>7561</c:v>
                </c:pt>
                <c:pt idx="4">
                  <c:v>2860</c:v>
                </c:pt>
                <c:pt idx="5">
                  <c:v>777</c:v>
                </c:pt>
                <c:pt idx="6">
                  <c:v>15624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D-46A1-A9FC-F1EA75988324}"/>
            </c:ext>
          </c:extLst>
        </c:ser>
        <c:ser>
          <c:idx val="2"/>
          <c:order val="2"/>
          <c:tx>
            <c:strRef>
              <c:f>Population!$E$1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Population!$B$4:$B$11</c15:sqref>
                  </c15:fullRef>
                </c:ext>
              </c:extLst>
              <c:f>Population!$B$5:$B$11</c:f>
              <c:strCache>
                <c:ptCount val="7"/>
                <c:pt idx="0">
                  <c:v>Portland</c:v>
                </c:pt>
                <c:pt idx="1">
                  <c:v>Gresham City</c:v>
                </c:pt>
                <c:pt idx="2">
                  <c:v>Troutdale</c:v>
                </c:pt>
                <c:pt idx="3">
                  <c:v>Fairview</c:v>
                </c:pt>
                <c:pt idx="4">
                  <c:v>Wood Village</c:v>
                </c:pt>
                <c:pt idx="5">
                  <c:v>Maywood Park City</c:v>
                </c:pt>
                <c:pt idx="6">
                  <c:v>Balance of Multnomah County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Population!$E$4:$E$11</c15:sqref>
                  </c15:fullRef>
                </c:ext>
              </c:extLst>
              <c:f>Population!$E$5:$E$11</c:f>
              <c:numCache>
                <c:formatCode>_(* #,##0_);_(* \(#,##0\);_(* "-"??_);_(@_)</c:formatCode>
                <c:ptCount val="7"/>
                <c:pt idx="0">
                  <c:v>583776</c:v>
                </c:pt>
                <c:pt idx="1">
                  <c:v>105594</c:v>
                </c:pt>
                <c:pt idx="2">
                  <c:v>15962</c:v>
                </c:pt>
                <c:pt idx="3">
                  <c:v>8920</c:v>
                </c:pt>
                <c:pt idx="4">
                  <c:v>3878</c:v>
                </c:pt>
                <c:pt idx="5">
                  <c:v>752</c:v>
                </c:pt>
                <c:pt idx="6">
                  <c:v>16452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D-46A1-A9FC-F1EA75988324}"/>
            </c:ext>
          </c:extLst>
        </c:ser>
        <c:ser>
          <c:idx val="3"/>
          <c:order val="3"/>
          <c:tx>
            <c:strRef>
              <c:f>Population!$F$1</c:f>
              <c:strCache>
                <c:ptCount val="1"/>
                <c:pt idx="0">
                  <c:v>2012-2016*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Population!$B$4:$B$11</c15:sqref>
                  </c15:fullRef>
                </c:ext>
              </c:extLst>
              <c:f>Population!$B$5:$B$11</c:f>
              <c:strCache>
                <c:ptCount val="7"/>
                <c:pt idx="0">
                  <c:v>Portland</c:v>
                </c:pt>
                <c:pt idx="1">
                  <c:v>Gresham City</c:v>
                </c:pt>
                <c:pt idx="2">
                  <c:v>Troutdale</c:v>
                </c:pt>
                <c:pt idx="3">
                  <c:v>Fairview</c:v>
                </c:pt>
                <c:pt idx="4">
                  <c:v>Wood Village</c:v>
                </c:pt>
                <c:pt idx="5">
                  <c:v>Maywood Park City</c:v>
                </c:pt>
                <c:pt idx="6">
                  <c:v>Balance of Multnomah County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Population!$F$4:$F$11</c15:sqref>
                  </c15:fullRef>
                </c:ext>
              </c:extLst>
              <c:f>Population!$F$5:$F$11</c:f>
              <c:numCache>
                <c:formatCode>_(* #,##0_);_(* \(#,##0\);_(* "-"??_);_(@_)</c:formatCode>
                <c:ptCount val="7"/>
                <c:pt idx="0">
                  <c:v>620589</c:v>
                </c:pt>
                <c:pt idx="1">
                  <c:v>110042</c:v>
                </c:pt>
                <c:pt idx="2">
                  <c:v>16535</c:v>
                </c:pt>
                <c:pt idx="3">
                  <c:v>9215</c:v>
                </c:pt>
                <c:pt idx="4">
                  <c:v>3996</c:v>
                </c:pt>
                <c:pt idx="5">
                  <c:v>939</c:v>
                </c:pt>
                <c:pt idx="6">
                  <c:v>16877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AD-46A1-A9FC-F1EA75988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168016"/>
        <c:axId val="609174904"/>
      </c:barChart>
      <c:catAx>
        <c:axId val="60916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74904"/>
        <c:crosses val="autoZero"/>
        <c:auto val="1"/>
        <c:lblAlgn val="ctr"/>
        <c:lblOffset val="100"/>
        <c:noMultiLvlLbl val="0"/>
      </c:catAx>
      <c:valAx>
        <c:axId val="609174904"/>
        <c:scaling>
          <c:orientation val="minMax"/>
          <c:max val="7000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6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</a:t>
            </a:r>
            <a:r>
              <a:rPr lang="en-US" baseline="0"/>
              <a:t> Distribution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Age!$C$1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Age!$A$2:$B$16</c15:sqref>
                  </c15:fullRef>
                </c:ext>
              </c:extLst>
              <c:f>Age!$A$5:$B$16</c:f>
              <c:multiLvlStrCache>
                <c:ptCount val="12"/>
                <c:lvl>
                  <c:pt idx="0">
                    <c:v>Under 18</c:v>
                  </c:pt>
                  <c:pt idx="1">
                    <c:v>18-64</c:v>
                  </c:pt>
                  <c:pt idx="2">
                    <c:v>65+</c:v>
                  </c:pt>
                  <c:pt idx="3">
                    <c:v>Under 18</c:v>
                  </c:pt>
                  <c:pt idx="4">
                    <c:v>18-64</c:v>
                  </c:pt>
                  <c:pt idx="5">
                    <c:v>65+</c:v>
                  </c:pt>
                  <c:pt idx="6">
                    <c:v>Under 18</c:v>
                  </c:pt>
                  <c:pt idx="7">
                    <c:v>18-64</c:v>
                  </c:pt>
                  <c:pt idx="8">
                    <c:v>65+</c:v>
                  </c:pt>
                  <c:pt idx="9">
                    <c:v>Under 18</c:v>
                  </c:pt>
                  <c:pt idx="10">
                    <c:v>18-64</c:v>
                  </c:pt>
                  <c:pt idx="11">
                    <c:v>65+</c:v>
                  </c:pt>
                </c:lvl>
                <c:lvl>
                  <c:pt idx="0">
                    <c:v>Multnomah County</c:v>
                  </c:pt>
                  <c:pt idx="3">
                    <c:v>Gresham</c:v>
                  </c:pt>
                  <c:pt idx="6">
                    <c:v>Portland</c:v>
                  </c:pt>
                  <c:pt idx="9">
                    <c:v>Balance of Multnomah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Age!$C$2:$C$16</c15:sqref>
                  </c15:fullRef>
                </c:ext>
              </c:extLst>
              <c:f>Age!$C$5:$C$16</c:f>
              <c:numCache>
                <c:formatCode>0.00%</c:formatCode>
                <c:ptCount val="12"/>
                <c:pt idx="0">
                  <c:v>0.23177213215621953</c:v>
                </c:pt>
                <c:pt idx="1">
                  <c:v>0.63248614731747277</c:v>
                </c:pt>
                <c:pt idx="2">
                  <c:v>0.13574172052630767</c:v>
                </c:pt>
                <c:pt idx="3">
                  <c:v>0.27739999771118162</c:v>
                </c:pt>
                <c:pt idx="4">
                  <c:v>0.62310001373291024</c:v>
                </c:pt>
                <c:pt idx="5">
                  <c:v>9.9499998092651365E-2</c:v>
                </c:pt>
                <c:pt idx="6">
                  <c:v>0.22319999694824219</c:v>
                </c:pt>
                <c:pt idx="7">
                  <c:v>0.63369998931884775</c:v>
                </c:pt>
                <c:pt idx="8">
                  <c:v>0.1431999969482422</c:v>
                </c:pt>
                <c:pt idx="9">
                  <c:v>0.2679000091552734</c:v>
                </c:pt>
                <c:pt idx="10">
                  <c:v>0.63479999542236332</c:v>
                </c:pt>
                <c:pt idx="11">
                  <c:v>9.7299995422363283E-2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9-478B-9AA2-72E7AACB4B1E}"/>
            </c:ext>
          </c:extLst>
        </c:ser>
        <c:ser>
          <c:idx val="1"/>
          <c:order val="1"/>
          <c:tx>
            <c:strRef>
              <c:f>Age!$D$1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Age!$A$2:$B$16</c15:sqref>
                  </c15:fullRef>
                </c:ext>
              </c:extLst>
              <c:f>Age!$A$5:$B$16</c:f>
              <c:multiLvlStrCache>
                <c:ptCount val="12"/>
                <c:lvl>
                  <c:pt idx="0">
                    <c:v>Under 18</c:v>
                  </c:pt>
                  <c:pt idx="1">
                    <c:v>18-64</c:v>
                  </c:pt>
                  <c:pt idx="2">
                    <c:v>65+</c:v>
                  </c:pt>
                  <c:pt idx="3">
                    <c:v>Under 18</c:v>
                  </c:pt>
                  <c:pt idx="4">
                    <c:v>18-64</c:v>
                  </c:pt>
                  <c:pt idx="5">
                    <c:v>65+</c:v>
                  </c:pt>
                  <c:pt idx="6">
                    <c:v>Under 18</c:v>
                  </c:pt>
                  <c:pt idx="7">
                    <c:v>18-64</c:v>
                  </c:pt>
                  <c:pt idx="8">
                    <c:v>65+</c:v>
                  </c:pt>
                  <c:pt idx="9">
                    <c:v>Under 18</c:v>
                  </c:pt>
                  <c:pt idx="10">
                    <c:v>18-64</c:v>
                  </c:pt>
                  <c:pt idx="11">
                    <c:v>65+</c:v>
                  </c:pt>
                </c:lvl>
                <c:lvl>
                  <c:pt idx="0">
                    <c:v>Multnomah County</c:v>
                  </c:pt>
                  <c:pt idx="3">
                    <c:v>Gresham</c:v>
                  </c:pt>
                  <c:pt idx="6">
                    <c:v>Portland</c:v>
                  </c:pt>
                  <c:pt idx="9">
                    <c:v>Balance of Multnomah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Age!$D$2:$D$16</c15:sqref>
                  </c15:fullRef>
                </c:ext>
              </c:extLst>
              <c:f>Age!$D$5:$D$16</c:f>
              <c:numCache>
                <c:formatCode>0.00%</c:formatCode>
                <c:ptCount val="12"/>
                <c:pt idx="0">
                  <c:v>0.22893933540876074</c:v>
                </c:pt>
                <c:pt idx="1">
                  <c:v>0.65920573242135716</c:v>
                </c:pt>
                <c:pt idx="2">
                  <c:v>0.11185493216988207</c:v>
                </c:pt>
                <c:pt idx="3">
                  <c:v>0.27930000305175784</c:v>
                </c:pt>
                <c:pt idx="4">
                  <c:v>0.62220001220703114</c:v>
                </c:pt>
                <c:pt idx="5">
                  <c:v>9.8599996566772458E-2</c:v>
                </c:pt>
                <c:pt idx="6">
                  <c:v>0.21690000534057621</c:v>
                </c:pt>
                <c:pt idx="7">
                  <c:v>0.6666999816894531</c:v>
                </c:pt>
                <c:pt idx="8">
                  <c:v>0.1164000034332275</c:v>
                </c:pt>
                <c:pt idx="9">
                  <c:v>0.27469999313354487</c:v>
                </c:pt>
                <c:pt idx="10">
                  <c:v>0.64279998779296876</c:v>
                </c:pt>
                <c:pt idx="11">
                  <c:v>8.2500000000000004E-2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9-478B-9AA2-72E7AACB4B1E}"/>
            </c:ext>
          </c:extLst>
        </c:ser>
        <c:ser>
          <c:idx val="2"/>
          <c:order val="2"/>
          <c:tx>
            <c:strRef>
              <c:f>Age!$E$1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Age!$A$2:$B$16</c15:sqref>
                  </c15:fullRef>
                </c:ext>
              </c:extLst>
              <c:f>Age!$A$5:$B$16</c:f>
              <c:multiLvlStrCache>
                <c:ptCount val="12"/>
                <c:lvl>
                  <c:pt idx="0">
                    <c:v>Under 18</c:v>
                  </c:pt>
                  <c:pt idx="1">
                    <c:v>18-64</c:v>
                  </c:pt>
                  <c:pt idx="2">
                    <c:v>65+</c:v>
                  </c:pt>
                  <c:pt idx="3">
                    <c:v>Under 18</c:v>
                  </c:pt>
                  <c:pt idx="4">
                    <c:v>18-64</c:v>
                  </c:pt>
                  <c:pt idx="5">
                    <c:v>65+</c:v>
                  </c:pt>
                  <c:pt idx="6">
                    <c:v>Under 18</c:v>
                  </c:pt>
                  <c:pt idx="7">
                    <c:v>18-64</c:v>
                  </c:pt>
                  <c:pt idx="8">
                    <c:v>65+</c:v>
                  </c:pt>
                  <c:pt idx="9">
                    <c:v>Under 18</c:v>
                  </c:pt>
                  <c:pt idx="10">
                    <c:v>18-64</c:v>
                  </c:pt>
                  <c:pt idx="11">
                    <c:v>65+</c:v>
                  </c:pt>
                </c:lvl>
                <c:lvl>
                  <c:pt idx="0">
                    <c:v>Multnomah County</c:v>
                  </c:pt>
                  <c:pt idx="3">
                    <c:v>Gresham</c:v>
                  </c:pt>
                  <c:pt idx="6">
                    <c:v>Portland</c:v>
                  </c:pt>
                  <c:pt idx="9">
                    <c:v>Balance of Multnomah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Age!$E$2:$E$16</c15:sqref>
                  </c15:fullRef>
                </c:ext>
              </c:extLst>
              <c:f>Age!$E$5:$E$16</c:f>
              <c:numCache>
                <c:formatCode>0.00%</c:formatCode>
                <c:ptCount val="12"/>
                <c:pt idx="0">
                  <c:v>0.20509975711548054</c:v>
                </c:pt>
                <c:pt idx="1">
                  <c:v>0.68979885018304932</c:v>
                </c:pt>
                <c:pt idx="2">
                  <c:v>0.10510139270147012</c:v>
                </c:pt>
                <c:pt idx="3">
                  <c:v>0.26579999923706049</c:v>
                </c:pt>
                <c:pt idx="4">
                  <c:v>0.62919998168945313</c:v>
                </c:pt>
                <c:pt idx="5">
                  <c:v>0.105</c:v>
                </c:pt>
                <c:pt idx="6">
                  <c:v>0.19090000152587891</c:v>
                </c:pt>
                <c:pt idx="7">
                  <c:v>0.70440002441406246</c:v>
                </c:pt>
                <c:pt idx="8">
                  <c:v>0.1047000026702881</c:v>
                </c:pt>
                <c:pt idx="9">
                  <c:v>0.2475</c:v>
                </c:pt>
                <c:pt idx="10">
                  <c:v>0.64199996948242188</c:v>
                </c:pt>
                <c:pt idx="11">
                  <c:v>0.1103999996185303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9-478B-9AA2-72E7AACB4B1E}"/>
            </c:ext>
          </c:extLst>
        </c:ser>
        <c:ser>
          <c:idx val="3"/>
          <c:order val="3"/>
          <c:tx>
            <c:strRef>
              <c:f>Age!$F$1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Age!$A$2:$B$16</c15:sqref>
                  </c15:fullRef>
                </c:ext>
              </c:extLst>
              <c:f>Age!$A$5:$B$16</c:f>
              <c:multiLvlStrCache>
                <c:ptCount val="12"/>
                <c:lvl>
                  <c:pt idx="0">
                    <c:v>Under 18</c:v>
                  </c:pt>
                  <c:pt idx="1">
                    <c:v>18-64</c:v>
                  </c:pt>
                  <c:pt idx="2">
                    <c:v>65+</c:v>
                  </c:pt>
                  <c:pt idx="3">
                    <c:v>Under 18</c:v>
                  </c:pt>
                  <c:pt idx="4">
                    <c:v>18-64</c:v>
                  </c:pt>
                  <c:pt idx="5">
                    <c:v>65+</c:v>
                  </c:pt>
                  <c:pt idx="6">
                    <c:v>Under 18</c:v>
                  </c:pt>
                  <c:pt idx="7">
                    <c:v>18-64</c:v>
                  </c:pt>
                  <c:pt idx="8">
                    <c:v>65+</c:v>
                  </c:pt>
                  <c:pt idx="9">
                    <c:v>Under 18</c:v>
                  </c:pt>
                  <c:pt idx="10">
                    <c:v>18-64</c:v>
                  </c:pt>
                  <c:pt idx="11">
                    <c:v>65+</c:v>
                  </c:pt>
                </c:lvl>
                <c:lvl>
                  <c:pt idx="0">
                    <c:v>Multnomah County</c:v>
                  </c:pt>
                  <c:pt idx="3">
                    <c:v>Gresham</c:v>
                  </c:pt>
                  <c:pt idx="6">
                    <c:v>Portland</c:v>
                  </c:pt>
                  <c:pt idx="9">
                    <c:v>Balance of Multnomah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Age!$F$2:$F$16</c15:sqref>
                  </c15:fullRef>
                </c:ext>
              </c:extLst>
              <c:f>Age!$F$5:$F$16</c:f>
              <c:numCache>
                <c:formatCode>0.00%</c:formatCode>
                <c:ptCount val="12"/>
                <c:pt idx="0">
                  <c:v>0.19741889222853456</c:v>
                </c:pt>
                <c:pt idx="1">
                  <c:v>0.6834898283587747</c:v>
                </c:pt>
                <c:pt idx="2">
                  <c:v>0.11909127941269068</c:v>
                </c:pt>
                <c:pt idx="3">
                  <c:v>0.25291252430890021</c:v>
                </c:pt>
                <c:pt idx="4">
                  <c:v>0.62003598625979173</c:v>
                </c:pt>
                <c:pt idx="5">
                  <c:v>0.12705148943130803</c:v>
                </c:pt>
                <c:pt idx="6">
                  <c:v>0.18415891999374787</c:v>
                </c:pt>
                <c:pt idx="7">
                  <c:v>0.69953060721346982</c:v>
                </c:pt>
                <c:pt idx="8">
                  <c:v>0.11631047279278234</c:v>
                </c:pt>
                <c:pt idx="9">
                  <c:v>0.24204196627559818</c:v>
                </c:pt>
                <c:pt idx="10">
                  <c:v>0.6209999579496237</c:v>
                </c:pt>
                <c:pt idx="11">
                  <c:v>0.13695807577477817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9-478B-9AA2-72E7AACB4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422752"/>
        <c:axId val="643423080"/>
      </c:barChart>
      <c:catAx>
        <c:axId val="64342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423080"/>
        <c:crosses val="autoZero"/>
        <c:auto val="1"/>
        <c:lblAlgn val="ctr"/>
        <c:lblOffset val="100"/>
        <c:tickLblSkip val="1"/>
        <c:noMultiLvlLbl val="0"/>
      </c:catAx>
      <c:valAx>
        <c:axId val="64342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42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Gender!$A$21:$B$21</c:f>
              <c:strCache>
                <c:ptCount val="2"/>
                <c:pt idx="0">
                  <c:v>Oregon</c:v>
                </c:pt>
                <c:pt idx="1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Gender!$C$21:$F$21</c:f>
              <c:numCache>
                <c:formatCode>0%</c:formatCode>
                <c:ptCount val="4"/>
                <c:pt idx="0">
                  <c:v>0.49152541180253745</c:v>
                </c:pt>
                <c:pt idx="1">
                  <c:v>0.49586441102017043</c:v>
                </c:pt>
                <c:pt idx="2">
                  <c:v>0.49474076833144598</c:v>
                </c:pt>
                <c:pt idx="3">
                  <c:v>0.49507278140817779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1-48BB-A5E5-CF4CE5904595}"/>
            </c:ext>
          </c:extLst>
        </c:ser>
        <c:ser>
          <c:idx val="1"/>
          <c:order val="1"/>
          <c:tx>
            <c:strRef>
              <c:f>Gender!$A$22:$B$22</c:f>
              <c:strCache>
                <c:ptCount val="2"/>
                <c:pt idx="0">
                  <c:v>Oregon</c:v>
                </c:pt>
                <c:pt idx="1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Gender!$C$22:$F$22</c:f>
              <c:numCache>
                <c:formatCode>0%</c:formatCode>
                <c:ptCount val="4"/>
                <c:pt idx="0">
                  <c:v>0.50847458819746261</c:v>
                </c:pt>
                <c:pt idx="1">
                  <c:v>0.50413558897982957</c:v>
                </c:pt>
                <c:pt idx="2">
                  <c:v>0.50525923166855402</c:v>
                </c:pt>
                <c:pt idx="3">
                  <c:v>0.50492721859182221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1-48BB-A5E5-CF4CE5904595}"/>
            </c:ext>
          </c:extLst>
        </c:ser>
        <c:ser>
          <c:idx val="2"/>
          <c:order val="2"/>
          <c:tx>
            <c:strRef>
              <c:f>Gender!$A$23:$B$23</c:f>
              <c:strCache>
                <c:ptCount val="2"/>
                <c:pt idx="0">
                  <c:v>Portland-Vancover-Hillsboro MSA</c:v>
                </c:pt>
                <c:pt idx="1">
                  <c:v>Male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Gender!$C$23:$F$23</c:f>
              <c:numCache>
                <c:formatCode>0%</c:formatCode>
                <c:ptCount val="4"/>
                <c:pt idx="0">
                  <c:v>0.48992082098348949</c:v>
                </c:pt>
                <c:pt idx="1">
                  <c:v>0.4961753344734452</c:v>
                </c:pt>
                <c:pt idx="2">
                  <c:v>0.49376350230389904</c:v>
                </c:pt>
                <c:pt idx="3">
                  <c:v>0.49418560390997562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1-48BB-A5E5-CF4CE5904595}"/>
            </c:ext>
          </c:extLst>
        </c:ser>
        <c:ser>
          <c:idx val="3"/>
          <c:order val="3"/>
          <c:tx>
            <c:strRef>
              <c:f>Gender!$A$24:$B$24</c:f>
              <c:strCache>
                <c:ptCount val="2"/>
                <c:pt idx="0">
                  <c:v>Portland-Vancover-Hillsboro MSA</c:v>
                </c:pt>
                <c:pt idx="1">
                  <c:v>Female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Gender!$C$24:$F$24</c:f>
              <c:numCache>
                <c:formatCode>0%</c:formatCode>
                <c:ptCount val="4"/>
                <c:pt idx="0">
                  <c:v>0.51007917901651045</c:v>
                </c:pt>
                <c:pt idx="1">
                  <c:v>0.5038246655265548</c:v>
                </c:pt>
                <c:pt idx="2">
                  <c:v>0.50623649769610091</c:v>
                </c:pt>
                <c:pt idx="3">
                  <c:v>0.50581439609002432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1-48BB-A5E5-CF4CE5904595}"/>
            </c:ext>
          </c:extLst>
        </c:ser>
        <c:ser>
          <c:idx val="4"/>
          <c:order val="4"/>
          <c:tx>
            <c:strRef>
              <c:f>Gender!$A$25:$B$25</c:f>
              <c:strCache>
                <c:ptCount val="2"/>
                <c:pt idx="0">
                  <c:v>Multnomah County</c:v>
                </c:pt>
                <c:pt idx="1">
                  <c:v>Male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Gender!$C$25:$F$25</c:f>
              <c:numCache>
                <c:formatCode>0%</c:formatCode>
                <c:ptCount val="4"/>
                <c:pt idx="0">
                  <c:v>0.48570600998865393</c:v>
                </c:pt>
                <c:pt idx="1">
                  <c:v>0.49400322675937919</c:v>
                </c:pt>
                <c:pt idx="2">
                  <c:v>0.49459847726944373</c:v>
                </c:pt>
                <c:pt idx="3">
                  <c:v>0.49496204669021693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1-48BB-A5E5-CF4CE5904595}"/>
            </c:ext>
          </c:extLst>
        </c:ser>
        <c:ser>
          <c:idx val="5"/>
          <c:order val="5"/>
          <c:tx>
            <c:strRef>
              <c:f>Gender!$A$26:$B$26</c:f>
              <c:strCache>
                <c:ptCount val="2"/>
                <c:pt idx="0">
                  <c:v>Multnomah County</c:v>
                </c:pt>
                <c:pt idx="1">
                  <c:v>Female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Gender!$C$26:$F$26</c:f>
              <c:numCache>
                <c:formatCode>0%</c:formatCode>
                <c:ptCount val="4"/>
                <c:pt idx="0">
                  <c:v>0.51429399001134601</c:v>
                </c:pt>
                <c:pt idx="1">
                  <c:v>0.50599677324062076</c:v>
                </c:pt>
                <c:pt idx="2">
                  <c:v>0.50540152273055627</c:v>
                </c:pt>
                <c:pt idx="3">
                  <c:v>0.50503795330978307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01-48BB-A5E5-CF4CE5904595}"/>
            </c:ext>
          </c:extLst>
        </c:ser>
        <c:ser>
          <c:idx val="6"/>
          <c:order val="6"/>
          <c:tx>
            <c:strRef>
              <c:f>Gender!$A$27:$B$27</c:f>
              <c:strCache>
                <c:ptCount val="2"/>
                <c:pt idx="0">
                  <c:v>Portland</c:v>
                </c:pt>
                <c:pt idx="1">
                  <c:v>Male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Gender!$C$27:$F$27</c:f>
              <c:numCache>
                <c:formatCode>0%</c:formatCode>
                <c:ptCount val="4"/>
                <c:pt idx="0">
                  <c:v>0.48435949690195351</c:v>
                </c:pt>
                <c:pt idx="1">
                  <c:v>0.49369621773063838</c:v>
                </c:pt>
                <c:pt idx="2">
                  <c:v>0.49526437902828319</c:v>
                </c:pt>
                <c:pt idx="3">
                  <c:v>0.49373740108187547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01-48BB-A5E5-CF4CE5904595}"/>
            </c:ext>
          </c:extLst>
        </c:ser>
        <c:ser>
          <c:idx val="7"/>
          <c:order val="7"/>
          <c:tx>
            <c:strRef>
              <c:f>Gender!$A$28:$B$28</c:f>
              <c:strCache>
                <c:ptCount val="2"/>
                <c:pt idx="0">
                  <c:v>Portland</c:v>
                </c:pt>
                <c:pt idx="1">
                  <c:v>Female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Gender!$C$28:$F$28</c:f>
              <c:numCache>
                <c:formatCode>0%</c:formatCode>
                <c:ptCount val="4"/>
                <c:pt idx="0">
                  <c:v>0.51564050309804643</c:v>
                </c:pt>
                <c:pt idx="1">
                  <c:v>0.50630378226936157</c:v>
                </c:pt>
                <c:pt idx="2">
                  <c:v>0.50473562097171676</c:v>
                </c:pt>
                <c:pt idx="3">
                  <c:v>0.50626259891812453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01-48BB-A5E5-CF4CE5904595}"/>
            </c:ext>
          </c:extLst>
        </c:ser>
        <c:ser>
          <c:idx val="8"/>
          <c:order val="8"/>
          <c:tx>
            <c:strRef>
              <c:f>Gender!$A$29:$B$29</c:f>
              <c:strCache>
                <c:ptCount val="2"/>
                <c:pt idx="0">
                  <c:v>Gresham</c:v>
                </c:pt>
                <c:pt idx="1">
                  <c:v>Male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Gender!$C$29:$F$29</c:f>
              <c:numCache>
                <c:formatCode>0%</c:formatCode>
                <c:ptCount val="4"/>
                <c:pt idx="0">
                  <c:v>0.48677225527943063</c:v>
                </c:pt>
                <c:pt idx="1">
                  <c:v>0.49083344457793798</c:v>
                </c:pt>
                <c:pt idx="2">
                  <c:v>0.49046434904940706</c:v>
                </c:pt>
                <c:pt idx="3">
                  <c:v>0.50193562457970597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01-48BB-A5E5-CF4CE5904595}"/>
            </c:ext>
          </c:extLst>
        </c:ser>
        <c:ser>
          <c:idx val="9"/>
          <c:order val="9"/>
          <c:tx>
            <c:strRef>
              <c:f>Gender!$A$30:$B$30</c:f>
              <c:strCache>
                <c:ptCount val="2"/>
                <c:pt idx="0">
                  <c:v>Gresham</c:v>
                </c:pt>
                <c:pt idx="1">
                  <c:v>Female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Gender!$C$30:$F$30</c:f>
              <c:numCache>
                <c:formatCode>0%</c:formatCode>
                <c:ptCount val="4"/>
                <c:pt idx="0">
                  <c:v>0.51322774472056931</c:v>
                </c:pt>
                <c:pt idx="1">
                  <c:v>0.50916655542206202</c:v>
                </c:pt>
                <c:pt idx="2">
                  <c:v>0.50953565095059294</c:v>
                </c:pt>
                <c:pt idx="3">
                  <c:v>0.49806437542029408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01-48BB-A5E5-CF4CE5904595}"/>
            </c:ext>
          </c:extLst>
        </c:ser>
        <c:ser>
          <c:idx val="10"/>
          <c:order val="10"/>
          <c:tx>
            <c:strRef>
              <c:f>Gender!$A$31:$B$31</c:f>
              <c:strCache>
                <c:ptCount val="2"/>
                <c:pt idx="0">
                  <c:v>Balance of Multnomah County</c:v>
                </c:pt>
                <c:pt idx="1">
                  <c:v>Male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Gender!$C$31:$F$31</c:f>
              <c:numCache>
                <c:formatCode>0%</c:formatCode>
                <c:ptCount val="4"/>
                <c:pt idx="0">
                  <c:v>0.50566932380428808</c:v>
                </c:pt>
                <c:pt idx="1">
                  <c:v>0.50504552071254105</c:v>
                </c:pt>
                <c:pt idx="2">
                  <c:v>0.49518392262565403</c:v>
                </c:pt>
                <c:pt idx="3">
                  <c:v>0.49480677852066773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01-48BB-A5E5-CF4CE5904595}"/>
            </c:ext>
          </c:extLst>
        </c:ser>
        <c:ser>
          <c:idx val="11"/>
          <c:order val="11"/>
          <c:tx>
            <c:strRef>
              <c:f>Gender!$A$32:$B$32</c:f>
              <c:strCache>
                <c:ptCount val="2"/>
                <c:pt idx="0">
                  <c:v>Balance of Multnomah County</c:v>
                </c:pt>
                <c:pt idx="1">
                  <c:v>Female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Gender!$C$20:$F$20</c:f>
              <c:strCach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2016*</c:v>
                </c:pt>
              </c:strCache>
            </c:strRef>
          </c:cat>
          <c:val>
            <c:numRef>
              <c:f>Gender!$C$32:$F$32</c:f>
              <c:numCache>
                <c:formatCode>0%</c:formatCode>
                <c:ptCount val="4"/>
                <c:pt idx="0">
                  <c:v>0.49433067619571192</c:v>
                </c:pt>
                <c:pt idx="1">
                  <c:v>0.494954479287459</c:v>
                </c:pt>
                <c:pt idx="2">
                  <c:v>0.50481607737434597</c:v>
                </c:pt>
                <c:pt idx="3">
                  <c:v>0.50519322147933221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01-48BB-A5E5-CF4CE5904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744784"/>
        <c:axId val="579745440"/>
      </c:barChart>
      <c:catAx>
        <c:axId val="57974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745440"/>
        <c:crosses val="autoZero"/>
        <c:auto val="1"/>
        <c:lblAlgn val="ctr"/>
        <c:lblOffset val="100"/>
        <c:noMultiLvlLbl val="0"/>
      </c:catAx>
      <c:valAx>
        <c:axId val="579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7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Limited English</a:t>
            </a:r>
            <a:r>
              <a:rPr lang="en-US" baseline="0"/>
              <a:t> Proficiency (LEP) and Foreign Born Population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Portland MSA Foreign Born</c:v>
              </c:pt>
              <c:pt idx="1">
                <c:v>Portland MSA Limited English Proficiency</c:v>
              </c:pt>
              <c:pt idx="2">
                <c:v>Multnomah County Foreign Born</c:v>
              </c:pt>
              <c:pt idx="3">
                <c:v>Multnomah County Limited English Proficiency</c:v>
              </c:pt>
              <c:pt idx="4">
                <c:v>Gresham Foreign Born</c:v>
              </c:pt>
              <c:pt idx="5">
                <c:v>Gresham Limited English Proficiency</c:v>
              </c:pt>
              <c:pt idx="6">
                <c:v>Portland Foreign Born</c:v>
              </c:pt>
              <c:pt idx="7">
                <c:v>Portland Limited English Proficiency</c:v>
              </c:pt>
              <c:pt idx="8">
                <c:v>Balance of Multnomah County Foreign Born</c:v>
              </c:pt>
              <c:pt idx="9">
                <c:v>Balance of Multnomah County Limited English Proficiency</c:v>
              </c:pt>
            </c:strLit>
          </c:cat>
          <c:val>
            <c:numLit>
              <c:formatCode>General</c:formatCode>
              <c:ptCount val="10"/>
              <c:pt idx="0">
                <c:v>5.79E-2</c:v>
              </c:pt>
              <c:pt idx="1">
                <c:v>1.5599999999999999E-2</c:v>
              </c:pt>
              <c:pt idx="2">
                <c:v>7.4267850577125108E-2</c:v>
              </c:pt>
              <c:pt idx="3">
                <c:v>2.1741836073872662E-2</c:v>
              </c:pt>
              <c:pt idx="4">
                <c:v>5.1900000000000002E-2</c:v>
              </c:pt>
              <c:pt idx="5">
                <c:v>1.37E-2</c:v>
              </c:pt>
              <c:pt idx="6">
                <c:v>7.7100000000000002E-2</c:v>
              </c:pt>
              <c:pt idx="7">
                <c:v>2.2700000000000001E-2</c:v>
              </c:pt>
              <c:pt idx="8">
                <c:v>2.9499999999999998E-2</c:v>
              </c:pt>
              <c:pt idx="9">
                <c:v>8.3000000000000001E-3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0-47B7-40FF-8827-897138B563F1}"/>
            </c:ext>
          </c:extLst>
        </c:ser>
        <c:ser>
          <c:idx val="1"/>
          <c:order val="1"/>
          <c:tx>
            <c:v>2000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Portland MSA Foreign Born</c:v>
              </c:pt>
              <c:pt idx="1">
                <c:v>Portland MSA Limited English Proficiency</c:v>
              </c:pt>
              <c:pt idx="2">
                <c:v>Multnomah County Foreign Born</c:v>
              </c:pt>
              <c:pt idx="3">
                <c:v>Multnomah County Limited English Proficiency</c:v>
              </c:pt>
              <c:pt idx="4">
                <c:v>Gresham Foreign Born</c:v>
              </c:pt>
              <c:pt idx="5">
                <c:v>Gresham Limited English Proficiency</c:v>
              </c:pt>
              <c:pt idx="6">
                <c:v>Portland Foreign Born</c:v>
              </c:pt>
              <c:pt idx="7">
                <c:v>Portland Limited English Proficiency</c:v>
              </c:pt>
              <c:pt idx="8">
                <c:v>Balance of Multnomah County Foreign Born</c:v>
              </c:pt>
              <c:pt idx="9">
                <c:v>Balance of Multnomah County Limited English Proficiency</c:v>
              </c:pt>
            </c:strLit>
          </c:cat>
          <c:val>
            <c:numLit>
              <c:formatCode>General</c:formatCode>
              <c:ptCount val="10"/>
              <c:pt idx="0">
                <c:v>0.1081</c:v>
              </c:pt>
              <c:pt idx="1">
                <c:v>3.9449999999999999E-2</c:v>
              </c:pt>
              <c:pt idx="2">
                <c:v>0.13220464342690727</c:v>
              </c:pt>
              <c:pt idx="3">
                <c:v>5.1036197395257943E-2</c:v>
              </c:pt>
              <c:pt idx="4">
                <c:v>0.15379999999999999</c:v>
              </c:pt>
              <c:pt idx="5">
                <c:v>7.6200000000000004E-2</c:v>
              </c:pt>
              <c:pt idx="6">
                <c:v>0.13109999999999999</c:v>
              </c:pt>
              <c:pt idx="7">
                <c:v>4.9000000000000002E-2</c:v>
              </c:pt>
              <c:pt idx="8">
                <c:v>9.98E-2</c:v>
              </c:pt>
              <c:pt idx="9">
                <c:v>3.5999999999999997E-2</c:v>
              </c:pt>
            </c:numLit>
          </c:val>
          <c:extLst>
            <c:ext xmlns:c16="http://schemas.microsoft.com/office/drawing/2014/chart" uri="{C3380CC4-5D6E-409C-BE32-E72D297353CC}">
              <c16:uniqueId val="{00000001-47B7-40FF-8827-897138B563F1}"/>
            </c:ext>
          </c:extLst>
        </c:ser>
        <c:ser>
          <c:idx val="2"/>
          <c:order val="2"/>
          <c:tx>
            <c:v>2010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Portland MSA Foreign Born</c:v>
              </c:pt>
              <c:pt idx="1">
                <c:v>Portland MSA Limited English Proficiency</c:v>
              </c:pt>
              <c:pt idx="2">
                <c:v>Multnomah County Foreign Born</c:v>
              </c:pt>
              <c:pt idx="3">
                <c:v>Multnomah County Limited English Proficiency</c:v>
              </c:pt>
              <c:pt idx="4">
                <c:v>Gresham Foreign Born</c:v>
              </c:pt>
              <c:pt idx="5">
                <c:v>Gresham Limited English Proficiency</c:v>
              </c:pt>
              <c:pt idx="6">
                <c:v>Portland Foreign Born</c:v>
              </c:pt>
              <c:pt idx="7">
                <c:v>Portland Limited English Proficiency</c:v>
              </c:pt>
              <c:pt idx="8">
                <c:v>Balance of Multnomah County Foreign Born</c:v>
              </c:pt>
              <c:pt idx="9">
                <c:v>Balance of Multnomah County Limited English Proficiency</c:v>
              </c:pt>
            </c:strLit>
          </c:cat>
          <c:val>
            <c:numLit>
              <c:formatCode>General</c:formatCode>
              <c:ptCount val="10"/>
              <c:pt idx="0">
                <c:v>0.12039999999999999</c:v>
              </c:pt>
              <c:pt idx="1">
                <c:v>7.22E-2</c:v>
              </c:pt>
              <c:pt idx="2">
                <c:v>0.12960289673125949</c:v>
              </c:pt>
              <c:pt idx="3">
                <c:v>8.3828294587498936E-2</c:v>
              </c:pt>
              <c:pt idx="4">
                <c:v>0.1734</c:v>
              </c:pt>
              <c:pt idx="5">
                <c:v>0.12529999999999999</c:v>
              </c:pt>
              <c:pt idx="6">
                <c:v>0.12529999999999999</c:v>
              </c:pt>
              <c:pt idx="7">
                <c:v>7.9100000000000004E-2</c:v>
              </c:pt>
              <c:pt idx="8">
                <c:v>0.1215</c:v>
              </c:pt>
              <c:pt idx="9">
                <c:v>9.35E-2</c:v>
              </c:pt>
            </c:numLit>
          </c:val>
          <c:extLst>
            <c:ext xmlns:c16="http://schemas.microsoft.com/office/drawing/2014/chart" uri="{C3380CC4-5D6E-409C-BE32-E72D297353CC}">
              <c16:uniqueId val="{00000002-47B7-40FF-8827-897138B563F1}"/>
            </c:ext>
          </c:extLst>
        </c:ser>
        <c:ser>
          <c:idx val="3"/>
          <c:order val="3"/>
          <c:tx>
            <c:strRef>
              <c:f>'National Origin+LEP'!$F$1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'National Origin+LEP'!$F$2:$F$11</c:f>
              <c:numCache>
                <c:formatCode>0.0%</c:formatCode>
                <c:ptCount val="10"/>
                <c:pt idx="0">
                  <c:v>0.1249898461246645</c:v>
                </c:pt>
                <c:pt idx="1">
                  <c:v>7.2992221468529503E-2</c:v>
                </c:pt>
                <c:pt idx="2">
                  <c:v>0.13927907344322038</c:v>
                </c:pt>
                <c:pt idx="3">
                  <c:v>8.6475519029368966E-2</c:v>
                </c:pt>
                <c:pt idx="4">
                  <c:v>0.16702713509387324</c:v>
                </c:pt>
                <c:pt idx="5">
                  <c:v>0.11671989185164867</c:v>
                </c:pt>
                <c:pt idx="6">
                  <c:v>0.13744362210738509</c:v>
                </c:pt>
                <c:pt idx="7">
                  <c:v>8.3549682990817664E-2</c:v>
                </c:pt>
                <c:pt idx="8">
                  <c:v>9.9028636306294937E-2</c:v>
                </c:pt>
                <c:pt idx="9">
                  <c:v>5.5479127669651115E-2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5-4C0C-A3BE-423CE5813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64080"/>
        <c:axId val="178264472"/>
      </c:barChart>
      <c:catAx>
        <c:axId val="17826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64472"/>
        <c:crosses val="autoZero"/>
        <c:auto val="1"/>
        <c:lblAlgn val="ctr"/>
        <c:lblOffset val="100"/>
        <c:noMultiLvlLbl val="0"/>
      </c:catAx>
      <c:valAx>
        <c:axId val="17826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6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16</xdr:row>
      <xdr:rowOff>19050</xdr:rowOff>
    </xdr:from>
    <xdr:to>
      <xdr:col>16</xdr:col>
      <xdr:colOff>295274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CC5F3B-F198-4FD0-92E5-C71EEC95A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7</xdr:col>
      <xdr:colOff>561975</xdr:colOff>
      <xdr:row>35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8AE3B7-B225-4B92-AA26-8DFFCC4B0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19</xdr:row>
      <xdr:rowOff>0</xdr:rowOff>
    </xdr:from>
    <xdr:to>
      <xdr:col>9</xdr:col>
      <xdr:colOff>523875</xdr:colOff>
      <xdr:row>36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D85CA1-272B-4AF3-8326-FF5C4A0B8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290512</xdr:colOff>
      <xdr:row>17</xdr:row>
      <xdr:rowOff>85725</xdr:rowOff>
    </xdr:from>
    <xdr:to>
      <xdr:col>13</xdr:col>
      <xdr:colOff>528637</xdr:colOff>
      <xdr:row>31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41FFA2-54F3-4E96-A568-FC0033B01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185737</xdr:colOff>
      <xdr:row>14</xdr:row>
      <xdr:rowOff>180975</xdr:rowOff>
    </xdr:from>
    <xdr:to>
      <xdr:col>10</xdr:col>
      <xdr:colOff>223837</xdr:colOff>
      <xdr:row>29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A470B4-9D44-4E77-B778-957F34FEF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dexchange.info/resource/4848/affh-data-documentation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dexchange.info/resource/4848/affh-data-document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view="pageLayout" zoomScaleNormal="100" workbookViewId="0">
      <selection activeCell="B1" sqref="B1"/>
    </sheetView>
  </sheetViews>
  <sheetFormatPr defaultRowHeight="15" x14ac:dyDescent="0.25"/>
  <cols>
    <col min="1" max="1" width="1.7109375" customWidth="1"/>
    <col min="2" max="2" width="33" customWidth="1"/>
    <col min="3" max="5" width="13.28515625" bestFit="1" customWidth="1"/>
    <col min="6" max="6" width="14.7109375" customWidth="1"/>
    <col min="8" max="8" width="1.7109375" customWidth="1"/>
    <col min="9" max="9" width="18.85546875" customWidth="1"/>
    <col min="10" max="10" width="13.28515625" customWidth="1"/>
  </cols>
  <sheetData>
    <row r="1" spans="2:10" x14ac:dyDescent="0.25">
      <c r="C1" s="20">
        <v>1990</v>
      </c>
      <c r="D1" s="20">
        <v>2000</v>
      </c>
      <c r="E1" s="20">
        <v>2010</v>
      </c>
      <c r="F1" s="20" t="s">
        <v>660</v>
      </c>
      <c r="G1" s="20" t="s">
        <v>14</v>
      </c>
      <c r="I1" s="20" t="s">
        <v>654</v>
      </c>
      <c r="J1" t="s">
        <v>653</v>
      </c>
    </row>
    <row r="2" spans="2:10" x14ac:dyDescent="0.25">
      <c r="B2" s="180" t="s">
        <v>0</v>
      </c>
      <c r="C2" s="181">
        <v>2842321</v>
      </c>
      <c r="D2" s="181">
        <v>3421399</v>
      </c>
      <c r="E2" s="181">
        <v>3868721</v>
      </c>
      <c r="F2" s="181">
        <v>3982267</v>
      </c>
      <c r="G2" s="182" t="s">
        <v>44</v>
      </c>
      <c r="I2" s="38">
        <v>0.40106166755971617</v>
      </c>
      <c r="J2" s="38">
        <f>(F2-D2)/D2</f>
        <v>0.1639294335445822</v>
      </c>
    </row>
    <row r="3" spans="2:10" x14ac:dyDescent="0.25">
      <c r="B3" s="183" t="s">
        <v>3</v>
      </c>
      <c r="C3" s="184">
        <v>1523636</v>
      </c>
      <c r="D3" s="184">
        <v>1927881</v>
      </c>
      <c r="E3" s="184">
        <v>2226009</v>
      </c>
      <c r="F3" s="184">
        <v>2351319</v>
      </c>
      <c r="G3" s="185" t="s">
        <v>44</v>
      </c>
      <c r="I3" s="38">
        <v>0.5432288289328947</v>
      </c>
      <c r="J3" s="38">
        <f t="shared" ref="J3:J11" si="0">(F3-D3)/D3</f>
        <v>0.219639075233378</v>
      </c>
    </row>
    <row r="4" spans="2:10" x14ac:dyDescent="0.25">
      <c r="B4" s="186" t="s">
        <v>4</v>
      </c>
      <c r="C4" s="187">
        <v>583462</v>
      </c>
      <c r="D4" s="187">
        <v>660486</v>
      </c>
      <c r="E4" s="187">
        <v>735334</v>
      </c>
      <c r="F4" s="187">
        <v>778193</v>
      </c>
      <c r="G4" s="188" t="s">
        <v>44</v>
      </c>
      <c r="I4" s="38">
        <v>0.33375095550352896</v>
      </c>
      <c r="J4" s="38">
        <f t="shared" si="0"/>
        <v>0.17821271003473199</v>
      </c>
    </row>
    <row r="5" spans="2:10" x14ac:dyDescent="0.25">
      <c r="B5" s="186" t="s">
        <v>5</v>
      </c>
      <c r="C5" s="187">
        <v>485790</v>
      </c>
      <c r="D5" s="187">
        <v>529682</v>
      </c>
      <c r="E5" s="187">
        <v>583776</v>
      </c>
      <c r="F5" s="187">
        <v>620589</v>
      </c>
      <c r="G5" s="188" t="s">
        <v>49</v>
      </c>
      <c r="I5" s="38">
        <v>0.27748409806706603</v>
      </c>
      <c r="J5" s="38">
        <f t="shared" si="0"/>
        <v>0.17162561687956171</v>
      </c>
    </row>
    <row r="6" spans="2:10" x14ac:dyDescent="0.25">
      <c r="B6" s="186" t="s">
        <v>9</v>
      </c>
      <c r="C6" s="187">
        <v>68568</v>
      </c>
      <c r="D6" s="187">
        <v>90205</v>
      </c>
      <c r="E6" s="187">
        <v>105594</v>
      </c>
      <c r="F6" s="187">
        <v>110042</v>
      </c>
      <c r="G6" s="188" t="s">
        <v>47</v>
      </c>
      <c r="I6" s="38">
        <v>0.60485940963714857</v>
      </c>
      <c r="J6" s="38">
        <f t="shared" si="0"/>
        <v>0.21991020453411672</v>
      </c>
    </row>
    <row r="7" spans="2:10" x14ac:dyDescent="0.25">
      <c r="B7" s="192" t="s">
        <v>11</v>
      </c>
      <c r="C7" s="193">
        <v>7753</v>
      </c>
      <c r="D7" s="187">
        <v>13777</v>
      </c>
      <c r="E7" s="187">
        <v>15962</v>
      </c>
      <c r="F7" s="187">
        <v>16535</v>
      </c>
      <c r="G7" s="188" t="s">
        <v>50</v>
      </c>
      <c r="I7" s="38">
        <v>1.1327228169740746</v>
      </c>
      <c r="J7" s="38">
        <f t="shared" si="0"/>
        <v>0.20018872033098642</v>
      </c>
    </row>
    <row r="8" spans="2:10" x14ac:dyDescent="0.25">
      <c r="B8" s="194" t="s">
        <v>45</v>
      </c>
      <c r="C8" s="195">
        <v>2764</v>
      </c>
      <c r="D8" s="187">
        <v>7561</v>
      </c>
      <c r="E8" s="187">
        <v>8920</v>
      </c>
      <c r="F8" s="187">
        <v>9215</v>
      </c>
      <c r="G8" s="188" t="s">
        <v>46</v>
      </c>
      <c r="I8" s="38">
        <v>2.3339363241678726</v>
      </c>
      <c r="J8" s="38">
        <f t="shared" si="0"/>
        <v>0.21875413305118371</v>
      </c>
    </row>
    <row r="9" spans="2:10" x14ac:dyDescent="0.25">
      <c r="B9" s="194" t="s">
        <v>12</v>
      </c>
      <c r="C9" s="195">
        <v>2814</v>
      </c>
      <c r="D9" s="187">
        <v>2860</v>
      </c>
      <c r="E9" s="187">
        <v>3878</v>
      </c>
      <c r="F9" s="187">
        <v>3996</v>
      </c>
      <c r="G9" s="188" t="s">
        <v>51</v>
      </c>
      <c r="I9" s="38">
        <v>0.42004264392324092</v>
      </c>
      <c r="J9" s="38">
        <f t="shared" si="0"/>
        <v>0.39720279720279722</v>
      </c>
    </row>
    <row r="10" spans="2:10" x14ac:dyDescent="0.25">
      <c r="B10" s="196" t="s">
        <v>10</v>
      </c>
      <c r="C10" s="197">
        <v>781</v>
      </c>
      <c r="D10" s="187">
        <v>777</v>
      </c>
      <c r="E10" s="187">
        <v>752</v>
      </c>
      <c r="F10" s="187">
        <v>939</v>
      </c>
      <c r="G10" s="188" t="s">
        <v>48</v>
      </c>
      <c r="I10" s="38">
        <v>0.20230473751600511</v>
      </c>
      <c r="J10" s="38">
        <f t="shared" si="0"/>
        <v>0.20849420849420849</v>
      </c>
    </row>
    <row r="11" spans="2:10" x14ac:dyDescent="0.25">
      <c r="B11" s="189" t="s">
        <v>7</v>
      </c>
      <c r="C11" s="190">
        <v>14992</v>
      </c>
      <c r="D11" s="190">
        <v>15624</v>
      </c>
      <c r="E11" s="190">
        <v>16452</v>
      </c>
      <c r="F11" s="190">
        <v>16877</v>
      </c>
      <c r="G11" s="191" t="s">
        <v>674</v>
      </c>
      <c r="I11" s="38">
        <v>0.12573372465314833</v>
      </c>
      <c r="J11" s="38">
        <f t="shared" si="0"/>
        <v>8.0197132616487449E-2</v>
      </c>
    </row>
    <row r="13" spans="2:10" x14ac:dyDescent="0.25">
      <c r="B13" s="116" t="s">
        <v>13</v>
      </c>
      <c r="G13" t="s">
        <v>681</v>
      </c>
    </row>
    <row r="14" spans="2:10" x14ac:dyDescent="0.25">
      <c r="B14" s="116" t="s">
        <v>43</v>
      </c>
    </row>
    <row r="37" spans="2:10" x14ac:dyDescent="0.25">
      <c r="B37" s="116" t="s">
        <v>13</v>
      </c>
      <c r="J37" s="116" t="s">
        <v>13</v>
      </c>
    </row>
    <row r="38" spans="2:10" x14ac:dyDescent="0.25">
      <c r="B38" s="116" t="s">
        <v>43</v>
      </c>
      <c r="J38" s="116" t="s">
        <v>43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opLeftCell="A4" workbookViewId="0">
      <selection activeCell="M22" sqref="M22"/>
    </sheetView>
  </sheetViews>
  <sheetFormatPr defaultRowHeight="15" x14ac:dyDescent="0.25"/>
  <cols>
    <col min="1" max="1" width="20.7109375" customWidth="1"/>
    <col min="2" max="2" width="17.85546875" customWidth="1"/>
    <col min="3" max="8" width="12.5703125" customWidth="1"/>
    <col min="9" max="9" width="12.140625" customWidth="1"/>
    <col min="10" max="10" width="11.42578125" bestFit="1" customWidth="1"/>
    <col min="11" max="11" width="10.7109375" customWidth="1"/>
    <col min="12" max="12" width="10.28515625" customWidth="1"/>
    <col min="13" max="13" width="12.85546875" customWidth="1"/>
    <col min="14" max="14" width="13.140625" customWidth="1"/>
    <col min="15" max="15" width="13.28515625" bestFit="1" customWidth="1"/>
  </cols>
  <sheetData>
    <row r="1" spans="1:15" x14ac:dyDescent="0.25">
      <c r="C1">
        <v>1990</v>
      </c>
      <c r="D1">
        <v>2000</v>
      </c>
      <c r="E1">
        <v>2010</v>
      </c>
      <c r="F1">
        <v>2016</v>
      </c>
      <c r="G1">
        <v>1990</v>
      </c>
      <c r="H1">
        <v>2000</v>
      </c>
      <c r="I1">
        <v>2010</v>
      </c>
      <c r="J1">
        <v>2016</v>
      </c>
      <c r="L1">
        <v>1990</v>
      </c>
      <c r="M1">
        <v>2000</v>
      </c>
      <c r="N1">
        <v>2010</v>
      </c>
      <c r="O1">
        <v>2016</v>
      </c>
    </row>
    <row r="2" spans="1:15" ht="18.75" x14ac:dyDescent="0.3">
      <c r="A2" s="204" t="s">
        <v>17</v>
      </c>
      <c r="B2" t="s">
        <v>22</v>
      </c>
      <c r="C2" s="127">
        <v>5.79E-2</v>
      </c>
      <c r="D2" s="127">
        <v>0.1081</v>
      </c>
      <c r="E2" s="127">
        <v>0.12039999999999999</v>
      </c>
      <c r="F2" s="39">
        <f>J2/O2</f>
        <v>0.1249898461246645</v>
      </c>
      <c r="G2" s="129">
        <v>88167</v>
      </c>
      <c r="H2" s="130">
        <v>208422</v>
      </c>
      <c r="I2" s="130">
        <v>267363</v>
      </c>
      <c r="J2" s="131">
        <v>293891</v>
      </c>
      <c r="K2" s="2">
        <f t="shared" ref="K2:K11" si="0">(I2-G2)/G2</f>
        <v>2.032461124910681</v>
      </c>
      <c r="O2" s="10">
        <v>2351319</v>
      </c>
    </row>
    <row r="3" spans="1:15" ht="18.75" x14ac:dyDescent="0.3">
      <c r="A3" s="204"/>
      <c r="B3" t="s">
        <v>23</v>
      </c>
      <c r="C3" s="127">
        <v>1.5599999999999999E-2</v>
      </c>
      <c r="D3" s="127">
        <v>3.9449999999999999E-2</v>
      </c>
      <c r="E3" s="127">
        <v>7.22E-2</v>
      </c>
      <c r="F3" s="39">
        <f t="shared" ref="F3:F11" si="1">J3/O3</f>
        <v>7.2992221468529503E-2</v>
      </c>
      <c r="G3" s="129">
        <v>21674</v>
      </c>
      <c r="H3" s="130">
        <v>70027</v>
      </c>
      <c r="I3" s="130">
        <v>157670</v>
      </c>
      <c r="J3" s="131">
        <v>161195</v>
      </c>
      <c r="K3" s="2">
        <f t="shared" si="0"/>
        <v>6.2746147457783517</v>
      </c>
      <c r="O3" s="10">
        <v>2208386</v>
      </c>
    </row>
    <row r="4" spans="1:15" ht="18.75" x14ac:dyDescent="0.3">
      <c r="A4" s="204" t="s">
        <v>4</v>
      </c>
      <c r="B4" t="s">
        <v>22</v>
      </c>
      <c r="C4" s="127">
        <f t="shared" ref="C4:E5" si="2">G4/L4</f>
        <v>7.4267850577125108E-2</v>
      </c>
      <c r="D4" s="127">
        <f t="shared" si="2"/>
        <v>0.13220464342690727</v>
      </c>
      <c r="E4" s="127">
        <f t="shared" si="2"/>
        <v>0.12960289673125949</v>
      </c>
      <c r="F4" s="39">
        <f t="shared" si="1"/>
        <v>0.13927907344322038</v>
      </c>
      <c r="G4" s="129">
        <f>G6+G8+G10</f>
        <v>35483</v>
      </c>
      <c r="H4" s="129">
        <f t="shared" ref="H4:I5" si="3">H6+H8+H10</f>
        <v>69769</v>
      </c>
      <c r="I4" s="129">
        <f t="shared" si="3"/>
        <v>74490</v>
      </c>
      <c r="J4" s="132">
        <v>108386</v>
      </c>
      <c r="K4" s="2">
        <f t="shared" si="0"/>
        <v>1.0993151650085957</v>
      </c>
      <c r="L4" s="10">
        <f>L6+L8+L10</f>
        <v>477770.66017484758</v>
      </c>
      <c r="M4" s="10">
        <f t="shared" ref="M4:N5" si="4">M6+M8+M10</f>
        <v>527734.86763778899</v>
      </c>
      <c r="N4" s="10">
        <f t="shared" si="4"/>
        <v>574755.671969741</v>
      </c>
      <c r="O4" s="10">
        <v>778193</v>
      </c>
    </row>
    <row r="5" spans="1:15" ht="18.75" x14ac:dyDescent="0.3">
      <c r="A5" s="204"/>
      <c r="B5" t="s">
        <v>23</v>
      </c>
      <c r="C5" s="127">
        <f t="shared" si="2"/>
        <v>2.1741836073872662E-2</v>
      </c>
      <c r="D5" s="127">
        <f t="shared" si="2"/>
        <v>5.1036197395257943E-2</v>
      </c>
      <c r="E5" s="127">
        <f t="shared" si="2"/>
        <v>8.3828294587498936E-2</v>
      </c>
      <c r="F5" s="39">
        <f t="shared" si="1"/>
        <v>8.6475519029368966E-2</v>
      </c>
      <c r="G5" s="129">
        <f>G7+G9+G11</f>
        <v>9552</v>
      </c>
      <c r="H5" s="129">
        <f t="shared" si="3"/>
        <v>25161</v>
      </c>
      <c r="I5" s="129">
        <f t="shared" si="3"/>
        <v>47684</v>
      </c>
      <c r="J5" s="132">
        <v>63291</v>
      </c>
      <c r="K5" s="2">
        <f t="shared" si="0"/>
        <v>3.9920435510887771</v>
      </c>
      <c r="L5" s="10">
        <f>L7+L9+L11</f>
        <v>439337.3203415288</v>
      </c>
      <c r="M5" s="10">
        <f t="shared" si="4"/>
        <v>493003.03087114106</v>
      </c>
      <c r="N5" s="10">
        <f t="shared" si="4"/>
        <v>568829.41773589386</v>
      </c>
      <c r="O5" s="10">
        <v>731895</v>
      </c>
    </row>
    <row r="6" spans="1:15" ht="18.75" x14ac:dyDescent="0.3">
      <c r="A6" s="204" t="s">
        <v>6</v>
      </c>
      <c r="B6" t="s">
        <v>22</v>
      </c>
      <c r="C6" s="127">
        <v>5.1900000000000002E-2</v>
      </c>
      <c r="D6" s="127">
        <v>0.15379999999999999</v>
      </c>
      <c r="E6" s="127">
        <v>0.1734</v>
      </c>
      <c r="F6" s="39">
        <f t="shared" si="1"/>
        <v>0.16702713509387324</v>
      </c>
      <c r="G6" s="129">
        <v>1843</v>
      </c>
      <c r="H6" s="130">
        <v>7322</v>
      </c>
      <c r="I6" s="130">
        <v>9153</v>
      </c>
      <c r="J6" s="131">
        <v>18380</v>
      </c>
      <c r="K6" s="2">
        <f t="shared" si="0"/>
        <v>3.9663591969614758</v>
      </c>
      <c r="L6" s="10">
        <f t="shared" ref="L6:N11" si="5">G6/C6</f>
        <v>35510.597302504815</v>
      </c>
      <c r="M6" s="10">
        <f t="shared" si="5"/>
        <v>47607.2821846554</v>
      </c>
      <c r="N6" s="10">
        <f t="shared" si="5"/>
        <v>52785.467128027682</v>
      </c>
      <c r="O6" s="10">
        <v>110042</v>
      </c>
    </row>
    <row r="7" spans="1:15" ht="18.75" x14ac:dyDescent="0.3">
      <c r="A7" s="204"/>
      <c r="B7" t="s">
        <v>23</v>
      </c>
      <c r="C7" s="127">
        <v>1.37E-2</v>
      </c>
      <c r="D7" s="127">
        <v>7.6200000000000004E-2</v>
      </c>
      <c r="E7" s="127">
        <v>0.12529999999999999</v>
      </c>
      <c r="F7" s="39">
        <f t="shared" si="1"/>
        <v>0.11671989185164867</v>
      </c>
      <c r="G7" s="129">
        <v>448</v>
      </c>
      <c r="H7" s="130">
        <v>3311</v>
      </c>
      <c r="I7" s="130">
        <v>6617</v>
      </c>
      <c r="J7" s="131">
        <v>11915</v>
      </c>
      <c r="K7" s="2">
        <f t="shared" si="0"/>
        <v>13.770089285714286</v>
      </c>
      <c r="L7" s="10">
        <f t="shared" si="5"/>
        <v>32700.729927007298</v>
      </c>
      <c r="M7" s="10">
        <f t="shared" si="5"/>
        <v>43451.443569553805</v>
      </c>
      <c r="N7" s="10">
        <f t="shared" si="5"/>
        <v>52809.257781324821</v>
      </c>
      <c r="O7" s="10">
        <v>102082</v>
      </c>
    </row>
    <row r="8" spans="1:15" ht="18.75" x14ac:dyDescent="0.3">
      <c r="A8" s="204" t="s">
        <v>5</v>
      </c>
      <c r="B8" t="s">
        <v>22</v>
      </c>
      <c r="C8" s="127">
        <v>7.7100000000000002E-2</v>
      </c>
      <c r="D8" s="127">
        <v>0.13109999999999999</v>
      </c>
      <c r="E8" s="127">
        <v>0.12529999999999999</v>
      </c>
      <c r="F8" s="39">
        <f t="shared" si="1"/>
        <v>0.13744362210738509</v>
      </c>
      <c r="G8" s="129">
        <v>33356</v>
      </c>
      <c r="H8" s="130">
        <v>60860</v>
      </c>
      <c r="I8" s="130">
        <v>63231</v>
      </c>
      <c r="J8" s="131">
        <v>85296</v>
      </c>
      <c r="K8" s="2">
        <f t="shared" si="0"/>
        <v>0.89564096414438177</v>
      </c>
      <c r="L8" s="10">
        <f t="shared" si="5"/>
        <v>432632.94422827498</v>
      </c>
      <c r="M8" s="10">
        <f t="shared" si="5"/>
        <v>464225.78184591915</v>
      </c>
      <c r="N8" s="10">
        <f t="shared" si="5"/>
        <v>504636.87150837993</v>
      </c>
      <c r="O8" s="10">
        <v>620589</v>
      </c>
    </row>
    <row r="9" spans="1:15" ht="18.75" x14ac:dyDescent="0.3">
      <c r="A9" s="204"/>
      <c r="B9" t="s">
        <v>23</v>
      </c>
      <c r="C9" s="127">
        <v>2.2700000000000001E-2</v>
      </c>
      <c r="D9" s="127">
        <v>4.9000000000000002E-2</v>
      </c>
      <c r="E9" s="127">
        <v>7.9100000000000004E-2</v>
      </c>
      <c r="F9" s="39">
        <f t="shared" si="1"/>
        <v>8.3549682990817664E-2</v>
      </c>
      <c r="G9" s="129">
        <v>9031</v>
      </c>
      <c r="H9" s="130">
        <v>21357</v>
      </c>
      <c r="I9" s="130">
        <v>39445</v>
      </c>
      <c r="J9" s="131">
        <v>48916</v>
      </c>
      <c r="K9" s="2">
        <f t="shared" si="0"/>
        <v>3.3677333628612556</v>
      </c>
      <c r="L9" s="10">
        <f t="shared" si="5"/>
        <v>397841.40969162993</v>
      </c>
      <c r="M9" s="10">
        <f t="shared" si="5"/>
        <v>435857.14285714284</v>
      </c>
      <c r="N9" s="10">
        <f t="shared" si="5"/>
        <v>498672.5663716814</v>
      </c>
      <c r="O9" s="10">
        <v>585472</v>
      </c>
    </row>
    <row r="10" spans="1:15" ht="18.75" x14ac:dyDescent="0.3">
      <c r="A10" s="204" t="s">
        <v>7</v>
      </c>
      <c r="B10" t="s">
        <v>22</v>
      </c>
      <c r="C10" s="127">
        <v>2.9499999999999998E-2</v>
      </c>
      <c r="D10" s="127">
        <v>9.98E-2</v>
      </c>
      <c r="E10" s="127">
        <v>0.1215</v>
      </c>
      <c r="F10" s="39">
        <f t="shared" si="1"/>
        <v>9.9028636306294937E-2</v>
      </c>
      <c r="G10" s="131">
        <v>284</v>
      </c>
      <c r="H10" s="130">
        <v>1587</v>
      </c>
      <c r="I10" s="130">
        <v>2106</v>
      </c>
      <c r="J10" s="133">
        <f>J4-J6-J8</f>
        <v>4710</v>
      </c>
      <c r="K10" s="2">
        <f t="shared" si="0"/>
        <v>6.415492957746479</v>
      </c>
      <c r="L10" s="10">
        <f t="shared" si="5"/>
        <v>9627.1186440677975</v>
      </c>
      <c r="M10" s="10">
        <f t="shared" si="5"/>
        <v>15901.80360721443</v>
      </c>
      <c r="N10" s="10">
        <f t="shared" si="5"/>
        <v>17333.333333333332</v>
      </c>
      <c r="O10" s="10">
        <f>O4-O6-O8</f>
        <v>47562</v>
      </c>
    </row>
    <row r="11" spans="1:15" ht="18.75" x14ac:dyDescent="0.3">
      <c r="A11" s="204"/>
      <c r="B11" t="s">
        <v>23</v>
      </c>
      <c r="C11" s="127">
        <v>8.3000000000000001E-3</v>
      </c>
      <c r="D11" s="127">
        <v>3.5999999999999997E-2</v>
      </c>
      <c r="E11" s="127">
        <v>9.35E-2</v>
      </c>
      <c r="F11" s="39">
        <f t="shared" si="1"/>
        <v>5.5479127669651115E-2</v>
      </c>
      <c r="G11" s="131">
        <v>73</v>
      </c>
      <c r="H11" s="130">
        <v>493</v>
      </c>
      <c r="I11" s="130">
        <v>1622</v>
      </c>
      <c r="J11" s="133">
        <f>J5-J7-J9</f>
        <v>2460</v>
      </c>
      <c r="K11" s="2">
        <f t="shared" si="0"/>
        <v>21.219178082191782</v>
      </c>
      <c r="L11" s="10">
        <f t="shared" si="5"/>
        <v>8795.1807228915659</v>
      </c>
      <c r="M11" s="10">
        <f t="shared" si="5"/>
        <v>13694.444444444445</v>
      </c>
      <c r="N11" s="10">
        <f t="shared" si="5"/>
        <v>17347.593582887701</v>
      </c>
      <c r="O11" s="10">
        <f>O5-O7-O9</f>
        <v>44341</v>
      </c>
    </row>
    <row r="13" spans="1:15" x14ac:dyDescent="0.25">
      <c r="G13" s="1"/>
    </row>
    <row r="14" spans="1:15" x14ac:dyDescent="0.25">
      <c r="C14" s="2"/>
      <c r="D14" s="2"/>
      <c r="E14" s="2"/>
      <c r="G14" s="1"/>
    </row>
    <row r="15" spans="1:15" x14ac:dyDescent="0.25">
      <c r="C15" s="2"/>
      <c r="D15" s="2"/>
      <c r="E15" s="2"/>
    </row>
    <row r="16" spans="1:15" x14ac:dyDescent="0.25">
      <c r="M16" t="s">
        <v>649</v>
      </c>
    </row>
    <row r="18" spans="1:13" x14ac:dyDescent="0.25">
      <c r="M18" t="s">
        <v>328</v>
      </c>
    </row>
    <row r="19" spans="1:13" x14ac:dyDescent="0.25">
      <c r="M19" t="s">
        <v>650</v>
      </c>
    </row>
    <row r="20" spans="1:13" x14ac:dyDescent="0.25">
      <c r="M20" t="s">
        <v>651</v>
      </c>
    </row>
    <row r="21" spans="1:13" x14ac:dyDescent="0.25">
      <c r="M21" t="s">
        <v>652</v>
      </c>
    </row>
    <row r="32" spans="1:13" x14ac:dyDescent="0.25">
      <c r="A32" t="s">
        <v>24</v>
      </c>
    </row>
    <row r="33" spans="1:4" x14ac:dyDescent="0.25">
      <c r="A33" s="227" t="s">
        <v>17</v>
      </c>
      <c r="B33" t="s">
        <v>25</v>
      </c>
      <c r="C33">
        <v>82087</v>
      </c>
      <c r="D33" s="2">
        <v>3.6900000572204592E-2</v>
      </c>
    </row>
    <row r="34" spans="1:4" x14ac:dyDescent="0.25">
      <c r="A34" s="227"/>
      <c r="B34" t="s">
        <v>26</v>
      </c>
      <c r="C34">
        <v>14164</v>
      </c>
      <c r="D34" s="2">
        <v>6.3999998569488521E-3</v>
      </c>
    </row>
    <row r="35" spans="1:4" x14ac:dyDescent="0.25">
      <c r="A35" s="227"/>
      <c r="B35" t="s">
        <v>27</v>
      </c>
      <c r="C35">
        <v>13040</v>
      </c>
      <c r="D35" s="2">
        <v>5.8999997377395634E-3</v>
      </c>
    </row>
    <row r="36" spans="1:4" x14ac:dyDescent="0.25">
      <c r="A36" s="227"/>
      <c r="B36" t="s">
        <v>28</v>
      </c>
      <c r="C36">
        <v>10181</v>
      </c>
      <c r="D36" s="2">
        <v>4.6000000834465031E-3</v>
      </c>
    </row>
    <row r="37" spans="1:4" x14ac:dyDescent="0.25">
      <c r="A37" s="227"/>
      <c r="B37" t="s">
        <v>29</v>
      </c>
      <c r="C37">
        <v>5229</v>
      </c>
      <c r="D37" s="2">
        <v>2.3000000417232511E-3</v>
      </c>
    </row>
    <row r="38" spans="1:4" x14ac:dyDescent="0.25">
      <c r="A38" s="227"/>
      <c r="B38" t="s">
        <v>30</v>
      </c>
      <c r="C38">
        <v>4872</v>
      </c>
      <c r="D38" s="2">
        <v>2.199999988079071E-3</v>
      </c>
    </row>
    <row r="39" spans="1:4" x14ac:dyDescent="0.25">
      <c r="A39" s="227"/>
      <c r="B39" t="s">
        <v>31</v>
      </c>
      <c r="C39">
        <v>3146</v>
      </c>
      <c r="D39" s="2">
        <v>1.4000000059604639E-3</v>
      </c>
    </row>
    <row r="40" spans="1:4" x14ac:dyDescent="0.25">
      <c r="A40" s="227"/>
      <c r="B40" t="s">
        <v>32</v>
      </c>
      <c r="C40">
        <v>2948</v>
      </c>
      <c r="D40" s="2">
        <v>1.2999999523162838E-3</v>
      </c>
    </row>
    <row r="41" spans="1:4" x14ac:dyDescent="0.25">
      <c r="A41" s="227"/>
      <c r="B41" t="s">
        <v>33</v>
      </c>
      <c r="C41">
        <v>2266</v>
      </c>
      <c r="D41" s="2">
        <v>1.0000000149011611E-3</v>
      </c>
    </row>
    <row r="42" spans="1:4" x14ac:dyDescent="0.25">
      <c r="A42" s="227"/>
      <c r="B42" t="s">
        <v>34</v>
      </c>
      <c r="C42">
        <v>2056</v>
      </c>
      <c r="D42" s="2">
        <v>9.0000003576278691E-4</v>
      </c>
    </row>
    <row r="43" spans="1:4" x14ac:dyDescent="0.25">
      <c r="A43" s="227" t="s">
        <v>4</v>
      </c>
      <c r="B43" t="s">
        <v>25</v>
      </c>
      <c r="C43">
        <v>28506</v>
      </c>
      <c r="D43" s="2">
        <f>C43/667150</f>
        <v>4.2728022183916657E-2</v>
      </c>
    </row>
    <row r="44" spans="1:4" x14ac:dyDescent="0.25">
      <c r="A44" s="227"/>
      <c r="B44" t="s">
        <v>26</v>
      </c>
      <c r="C44">
        <v>8177</v>
      </c>
      <c r="D44" s="2">
        <f t="shared" ref="D44:D52" si="6">C44/667150</f>
        <v>1.2256613954882711E-2</v>
      </c>
    </row>
    <row r="45" spans="1:4" x14ac:dyDescent="0.25">
      <c r="A45" s="227"/>
      <c r="B45" t="s">
        <v>27</v>
      </c>
      <c r="C45">
        <v>5562</v>
      </c>
      <c r="D45" s="2">
        <f t="shared" si="6"/>
        <v>8.3369557071123427E-3</v>
      </c>
    </row>
    <row r="46" spans="1:4" x14ac:dyDescent="0.25">
      <c r="A46" s="227"/>
      <c r="B46" t="s">
        <v>28</v>
      </c>
      <c r="C46">
        <v>5509</v>
      </c>
      <c r="D46" s="2">
        <f t="shared" si="6"/>
        <v>8.2575133028554293E-3</v>
      </c>
    </row>
    <row r="47" spans="1:4" x14ac:dyDescent="0.25">
      <c r="A47" s="227"/>
      <c r="B47" t="s">
        <v>31</v>
      </c>
      <c r="C47">
        <v>1944</v>
      </c>
      <c r="D47" s="2">
        <f t="shared" si="6"/>
        <v>2.9138874316120811E-3</v>
      </c>
    </row>
    <row r="48" spans="1:4" x14ac:dyDescent="0.25">
      <c r="A48" s="227"/>
      <c r="B48" t="s">
        <v>29</v>
      </c>
      <c r="C48">
        <v>1919</v>
      </c>
      <c r="D48" s="2">
        <f t="shared" si="6"/>
        <v>2.8764145994154239E-3</v>
      </c>
    </row>
    <row r="49" spans="1:4" x14ac:dyDescent="0.25">
      <c r="A49" s="227"/>
      <c r="B49" t="s">
        <v>32</v>
      </c>
      <c r="C49">
        <v>1697</v>
      </c>
      <c r="D49" s="2">
        <f t="shared" si="6"/>
        <v>2.543655849509106E-3</v>
      </c>
    </row>
    <row r="50" spans="1:4" x14ac:dyDescent="0.25">
      <c r="A50" s="227"/>
      <c r="B50" t="s">
        <v>33</v>
      </c>
      <c r="C50">
        <v>1248</v>
      </c>
      <c r="D50" s="2">
        <f t="shared" si="6"/>
        <v>1.8706437832571386E-3</v>
      </c>
    </row>
    <row r="51" spans="1:4" x14ac:dyDescent="0.25">
      <c r="A51" s="227"/>
      <c r="B51" t="s">
        <v>31</v>
      </c>
      <c r="C51">
        <v>964</v>
      </c>
      <c r="D51" s="2">
        <f t="shared" si="6"/>
        <v>1.4449524095031102E-3</v>
      </c>
    </row>
    <row r="52" spans="1:4" x14ac:dyDescent="0.25">
      <c r="A52" s="227"/>
      <c r="B52" t="s">
        <v>35</v>
      </c>
      <c r="C52">
        <v>960</v>
      </c>
      <c r="D52" s="2">
        <f t="shared" si="6"/>
        <v>1.4389567563516451E-3</v>
      </c>
    </row>
    <row r="53" spans="1:4" x14ac:dyDescent="0.25">
      <c r="A53" s="227" t="s">
        <v>5</v>
      </c>
      <c r="B53" t="s">
        <v>25</v>
      </c>
      <c r="C53">
        <v>14924</v>
      </c>
      <c r="D53" s="2">
        <v>3.2599999904632568E-2</v>
      </c>
    </row>
    <row r="54" spans="1:4" x14ac:dyDescent="0.25">
      <c r="A54" s="227"/>
      <c r="B54" t="s">
        <v>26</v>
      </c>
      <c r="C54">
        <v>5994</v>
      </c>
      <c r="D54" s="2">
        <v>1.309999942779541E-2</v>
      </c>
    </row>
    <row r="55" spans="1:4" x14ac:dyDescent="0.25">
      <c r="A55" s="227"/>
      <c r="B55" t="s">
        <v>28</v>
      </c>
      <c r="C55">
        <v>4401</v>
      </c>
      <c r="D55" s="2">
        <v>9.5999997854232782E-3</v>
      </c>
    </row>
    <row r="56" spans="1:4" x14ac:dyDescent="0.25">
      <c r="A56" s="227"/>
      <c r="B56" t="s">
        <v>27</v>
      </c>
      <c r="C56">
        <v>3579</v>
      </c>
      <c r="D56" s="2">
        <v>7.799999713897705E-3</v>
      </c>
    </row>
    <row r="57" spans="1:4" x14ac:dyDescent="0.25">
      <c r="A57" s="227"/>
      <c r="B57" t="s">
        <v>29</v>
      </c>
      <c r="C57">
        <v>1383</v>
      </c>
      <c r="D57" s="2">
        <v>3.0000001192092901E-3</v>
      </c>
    </row>
    <row r="58" spans="1:4" x14ac:dyDescent="0.25">
      <c r="A58" s="227"/>
      <c r="B58" t="s">
        <v>33</v>
      </c>
      <c r="C58">
        <v>1070</v>
      </c>
      <c r="D58" s="2">
        <v>2.3000000417232511E-3</v>
      </c>
    </row>
    <row r="59" spans="1:4" x14ac:dyDescent="0.25">
      <c r="A59" s="227"/>
      <c r="B59" t="s">
        <v>32</v>
      </c>
      <c r="C59">
        <v>891</v>
      </c>
      <c r="D59" s="2">
        <v>1.899999976158142E-3</v>
      </c>
    </row>
    <row r="60" spans="1:4" x14ac:dyDescent="0.25">
      <c r="A60" s="227"/>
      <c r="B60" t="s">
        <v>31</v>
      </c>
      <c r="C60">
        <v>850</v>
      </c>
      <c r="D60" s="2">
        <v>1.899999976158142E-3</v>
      </c>
    </row>
    <row r="61" spans="1:4" x14ac:dyDescent="0.25">
      <c r="A61" s="227"/>
      <c r="B61" t="s">
        <v>36</v>
      </c>
      <c r="C61">
        <v>598</v>
      </c>
      <c r="D61" s="2">
        <v>1.2999999523162838E-3</v>
      </c>
    </row>
    <row r="62" spans="1:4" x14ac:dyDescent="0.25">
      <c r="A62" s="227"/>
      <c r="B62" t="s">
        <v>37</v>
      </c>
      <c r="C62">
        <v>522</v>
      </c>
      <c r="D62" s="2">
        <v>1.099999994039536E-3</v>
      </c>
    </row>
    <row r="63" spans="1:4" x14ac:dyDescent="0.25">
      <c r="A63" s="227" t="s">
        <v>6</v>
      </c>
      <c r="B63" t="s">
        <v>25</v>
      </c>
      <c r="C63">
        <v>5195</v>
      </c>
      <c r="D63" s="2">
        <v>0.10939999580383301</v>
      </c>
    </row>
    <row r="64" spans="1:4" x14ac:dyDescent="0.25">
      <c r="A64" s="227"/>
      <c r="B64" t="s">
        <v>27</v>
      </c>
      <c r="C64">
        <v>299</v>
      </c>
      <c r="D64" s="2">
        <v>6.2999999523162846E-3</v>
      </c>
    </row>
    <row r="65" spans="1:4" x14ac:dyDescent="0.25">
      <c r="A65" s="227"/>
      <c r="B65" t="s">
        <v>26</v>
      </c>
      <c r="C65">
        <v>227</v>
      </c>
      <c r="D65" s="2">
        <v>4.7999998927116391E-3</v>
      </c>
    </row>
    <row r="66" spans="1:4" x14ac:dyDescent="0.25">
      <c r="A66" s="227"/>
      <c r="B66" t="s">
        <v>32</v>
      </c>
      <c r="C66">
        <v>173</v>
      </c>
      <c r="D66" s="2">
        <v>3.6000001430511468E-3</v>
      </c>
    </row>
    <row r="67" spans="1:4" x14ac:dyDescent="0.25">
      <c r="A67" s="227"/>
      <c r="B67" t="s">
        <v>28</v>
      </c>
      <c r="C67">
        <v>113</v>
      </c>
      <c r="D67" s="2">
        <v>2.39999994635582E-3</v>
      </c>
    </row>
    <row r="68" spans="1:4" x14ac:dyDescent="0.25">
      <c r="A68" s="227"/>
      <c r="B68" t="s">
        <v>38</v>
      </c>
      <c r="C68">
        <v>102</v>
      </c>
      <c r="D68" s="2">
        <v>2.099999934434891E-3</v>
      </c>
    </row>
    <row r="69" spans="1:4" x14ac:dyDescent="0.25">
      <c r="A69" s="227"/>
      <c r="B69" t="s">
        <v>29</v>
      </c>
      <c r="C69">
        <v>96</v>
      </c>
      <c r="D69" s="2">
        <v>2.0000000298023221E-3</v>
      </c>
    </row>
    <row r="70" spans="1:4" x14ac:dyDescent="0.25">
      <c r="A70" s="227"/>
      <c r="B70" t="s">
        <v>39</v>
      </c>
      <c r="C70">
        <v>92</v>
      </c>
      <c r="D70" s="2">
        <v>1.899999976158142E-3</v>
      </c>
    </row>
    <row r="71" spans="1:4" x14ac:dyDescent="0.25">
      <c r="A71" s="227"/>
      <c r="B71" t="s">
        <v>40</v>
      </c>
      <c r="C71">
        <v>79</v>
      </c>
      <c r="D71" s="2">
        <v>1.7000000178813929E-3</v>
      </c>
    </row>
    <row r="72" spans="1:4" x14ac:dyDescent="0.25">
      <c r="A72" s="227"/>
      <c r="B72" t="s">
        <v>41</v>
      </c>
      <c r="C72">
        <v>34</v>
      </c>
      <c r="D72" s="2">
        <v>7.0000000298023226E-4</v>
      </c>
    </row>
    <row r="73" spans="1:4" x14ac:dyDescent="0.25">
      <c r="A73" s="227" t="s">
        <v>7</v>
      </c>
      <c r="B73" t="s">
        <v>25</v>
      </c>
      <c r="C73">
        <v>1069</v>
      </c>
      <c r="D73" s="2">
        <v>6.7800002098083498E-2</v>
      </c>
    </row>
    <row r="74" spans="1:4" x14ac:dyDescent="0.25">
      <c r="A74" s="227"/>
      <c r="B74" t="s">
        <v>29</v>
      </c>
      <c r="C74">
        <v>94</v>
      </c>
      <c r="D74" s="2">
        <v>6.0000002384185793E-3</v>
      </c>
    </row>
    <row r="75" spans="1:4" x14ac:dyDescent="0.25">
      <c r="A75" s="227"/>
      <c r="B75" t="s">
        <v>27</v>
      </c>
      <c r="C75">
        <v>88</v>
      </c>
      <c r="D75" s="2">
        <v>5.6000000238418581E-3</v>
      </c>
    </row>
    <row r="76" spans="1:4" x14ac:dyDescent="0.25">
      <c r="A76" s="227"/>
      <c r="B76" t="s">
        <v>32</v>
      </c>
      <c r="C76">
        <v>83</v>
      </c>
      <c r="D76" s="2">
        <v>5.2999997138977054E-3</v>
      </c>
    </row>
    <row r="77" spans="1:4" x14ac:dyDescent="0.25">
      <c r="A77" s="227"/>
      <c r="B77" t="s">
        <v>42</v>
      </c>
      <c r="C77">
        <v>65</v>
      </c>
      <c r="D77" s="2">
        <v>4.0999999642372135E-3</v>
      </c>
    </row>
    <row r="78" spans="1:4" x14ac:dyDescent="0.25">
      <c r="A78" s="227"/>
      <c r="B78" t="s">
        <v>26</v>
      </c>
      <c r="C78">
        <v>42</v>
      </c>
      <c r="D78" s="2">
        <v>2.7000001072883611E-3</v>
      </c>
    </row>
    <row r="79" spans="1:4" x14ac:dyDescent="0.25">
      <c r="A79" s="227"/>
      <c r="B79" t="s">
        <v>36</v>
      </c>
      <c r="C79">
        <v>38</v>
      </c>
      <c r="D79" s="2">
        <v>2.39999994635582E-3</v>
      </c>
    </row>
    <row r="80" spans="1:4" x14ac:dyDescent="0.25">
      <c r="A80" s="227"/>
      <c r="B80" t="s">
        <v>40</v>
      </c>
      <c r="C80">
        <v>37</v>
      </c>
      <c r="D80" s="2">
        <v>2.3000000417232511E-3</v>
      </c>
    </row>
    <row r="81" spans="1:4" x14ac:dyDescent="0.25">
      <c r="A81" s="227"/>
      <c r="B81" t="s">
        <v>30</v>
      </c>
      <c r="C81">
        <v>29</v>
      </c>
      <c r="D81" s="2">
        <v>1.800000071525574E-3</v>
      </c>
    </row>
    <row r="82" spans="1:4" x14ac:dyDescent="0.25">
      <c r="A82" s="227"/>
      <c r="B82" t="s">
        <v>31</v>
      </c>
      <c r="C82">
        <v>27</v>
      </c>
      <c r="D82" s="2">
        <v>1.7000000178813929E-3</v>
      </c>
    </row>
  </sheetData>
  <mergeCells count="10">
    <mergeCell ref="A43:A52"/>
    <mergeCell ref="A53:A62"/>
    <mergeCell ref="A63:A72"/>
    <mergeCell ref="A73:A82"/>
    <mergeCell ref="A2:A3"/>
    <mergeCell ref="A4:A5"/>
    <mergeCell ref="A6:A7"/>
    <mergeCell ref="A8:A9"/>
    <mergeCell ref="A10:A11"/>
    <mergeCell ref="A33:A42"/>
  </mergeCells>
  <printOptions gridLines="1"/>
  <pageMargins left="0.7" right="0.7" top="0.75" bottom="0.75" header="0.3" footer="0.3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4" sqref="A24"/>
    </sheetView>
  </sheetViews>
  <sheetFormatPr defaultRowHeight="15" x14ac:dyDescent="0.25"/>
  <cols>
    <col min="1" max="1" width="52.7109375" customWidth="1"/>
  </cols>
  <sheetData>
    <row r="1" spans="1:9" x14ac:dyDescent="0.25">
      <c r="A1" t="s">
        <v>85</v>
      </c>
    </row>
    <row r="2" spans="1:9" x14ac:dyDescent="0.25">
      <c r="A2" t="s">
        <v>77</v>
      </c>
    </row>
    <row r="3" spans="1:9" x14ac:dyDescent="0.25">
      <c r="A3" t="s">
        <v>86</v>
      </c>
      <c r="B3" t="s">
        <v>52</v>
      </c>
      <c r="D3" t="s">
        <v>53</v>
      </c>
      <c r="F3" t="s">
        <v>54</v>
      </c>
      <c r="H3" t="s">
        <v>71</v>
      </c>
    </row>
    <row r="4" spans="1:9" x14ac:dyDescent="0.25">
      <c r="B4" t="s">
        <v>87</v>
      </c>
      <c r="D4" t="s">
        <v>87</v>
      </c>
      <c r="F4" t="s">
        <v>87</v>
      </c>
      <c r="H4" t="s">
        <v>87</v>
      </c>
    </row>
    <row r="5" spans="1:9" x14ac:dyDescent="0.25">
      <c r="B5" t="s">
        <v>72</v>
      </c>
      <c r="C5" t="s">
        <v>73</v>
      </c>
      <c r="D5" t="s">
        <v>72</v>
      </c>
      <c r="E5" t="s">
        <v>73</v>
      </c>
      <c r="F5" t="s">
        <v>72</v>
      </c>
      <c r="G5" t="s">
        <v>73</v>
      </c>
      <c r="H5" t="s">
        <v>72</v>
      </c>
      <c r="I5" t="s">
        <v>73</v>
      </c>
    </row>
    <row r="6" spans="1:9" x14ac:dyDescent="0.25">
      <c r="A6" t="s">
        <v>88</v>
      </c>
      <c r="B6" t="s">
        <v>89</v>
      </c>
      <c r="C6" t="s">
        <v>90</v>
      </c>
      <c r="D6" t="s">
        <v>91</v>
      </c>
      <c r="E6" t="s">
        <v>92</v>
      </c>
      <c r="F6" t="s">
        <v>93</v>
      </c>
      <c r="G6" t="s">
        <v>90</v>
      </c>
      <c r="H6" t="s">
        <v>94</v>
      </c>
      <c r="I6" t="s">
        <v>95</v>
      </c>
    </row>
    <row r="7" spans="1:9" x14ac:dyDescent="0.25">
      <c r="A7" t="s">
        <v>96</v>
      </c>
      <c r="B7" t="s">
        <v>96</v>
      </c>
      <c r="C7" t="s">
        <v>96</v>
      </c>
      <c r="D7" t="s">
        <v>96</v>
      </c>
      <c r="E7" t="s">
        <v>96</v>
      </c>
      <c r="F7" t="s">
        <v>96</v>
      </c>
      <c r="G7" t="s">
        <v>96</v>
      </c>
      <c r="H7" t="s">
        <v>96</v>
      </c>
      <c r="I7" t="s">
        <v>96</v>
      </c>
    </row>
    <row r="8" spans="1:9" x14ac:dyDescent="0.25">
      <c r="A8" t="s">
        <v>97</v>
      </c>
      <c r="B8" t="s">
        <v>96</v>
      </c>
      <c r="C8" t="s">
        <v>96</v>
      </c>
      <c r="D8" t="s">
        <v>96</v>
      </c>
      <c r="E8" t="s">
        <v>96</v>
      </c>
      <c r="F8" t="s">
        <v>96</v>
      </c>
      <c r="G8" t="s">
        <v>96</v>
      </c>
      <c r="H8" t="s">
        <v>96</v>
      </c>
      <c r="I8" t="s">
        <v>96</v>
      </c>
    </row>
    <row r="9" spans="1:9" x14ac:dyDescent="0.25">
      <c r="A9" t="s">
        <v>98</v>
      </c>
      <c r="B9" t="s">
        <v>99</v>
      </c>
      <c r="C9" t="s">
        <v>95</v>
      </c>
      <c r="D9" t="s">
        <v>100</v>
      </c>
      <c r="E9" t="s">
        <v>101</v>
      </c>
      <c r="F9" t="s">
        <v>102</v>
      </c>
      <c r="G9" t="s">
        <v>95</v>
      </c>
      <c r="H9" t="s">
        <v>99</v>
      </c>
      <c r="I9" t="s">
        <v>103</v>
      </c>
    </row>
    <row r="10" spans="1:9" x14ac:dyDescent="0.25">
      <c r="A10" t="s">
        <v>104</v>
      </c>
      <c r="B10" t="s">
        <v>105</v>
      </c>
      <c r="C10" t="s">
        <v>95</v>
      </c>
      <c r="D10" t="s">
        <v>106</v>
      </c>
      <c r="E10" t="s">
        <v>107</v>
      </c>
      <c r="F10" t="s">
        <v>108</v>
      </c>
      <c r="G10" t="s">
        <v>95</v>
      </c>
      <c r="H10" t="s">
        <v>109</v>
      </c>
      <c r="I10" t="s">
        <v>103</v>
      </c>
    </row>
    <row r="11" spans="1:9" x14ac:dyDescent="0.25">
      <c r="A11" t="s">
        <v>110</v>
      </c>
      <c r="B11" t="s">
        <v>111</v>
      </c>
      <c r="C11" t="s">
        <v>95</v>
      </c>
      <c r="D11" t="s">
        <v>112</v>
      </c>
      <c r="E11" t="s">
        <v>113</v>
      </c>
      <c r="F11" t="s">
        <v>111</v>
      </c>
      <c r="G11" t="s">
        <v>90</v>
      </c>
      <c r="H11" t="s">
        <v>114</v>
      </c>
      <c r="I11" t="s">
        <v>103</v>
      </c>
    </row>
    <row r="12" spans="1:9" x14ac:dyDescent="0.25">
      <c r="A12" t="s">
        <v>115</v>
      </c>
      <c r="B12" t="s">
        <v>116</v>
      </c>
      <c r="C12" t="s">
        <v>95</v>
      </c>
      <c r="D12" t="s">
        <v>117</v>
      </c>
      <c r="E12" t="s">
        <v>118</v>
      </c>
      <c r="F12" t="s">
        <v>119</v>
      </c>
      <c r="G12" t="s">
        <v>95</v>
      </c>
      <c r="H12" t="s">
        <v>120</v>
      </c>
      <c r="I12" t="s">
        <v>103</v>
      </c>
    </row>
    <row r="13" spans="1:9" x14ac:dyDescent="0.25">
      <c r="A13" t="s">
        <v>121</v>
      </c>
      <c r="B13" t="s">
        <v>122</v>
      </c>
      <c r="C13" t="s">
        <v>103</v>
      </c>
      <c r="D13" t="s">
        <v>123</v>
      </c>
      <c r="E13" t="s">
        <v>101</v>
      </c>
      <c r="F13" t="s">
        <v>106</v>
      </c>
      <c r="G13" t="s">
        <v>103</v>
      </c>
      <c r="H13" t="s">
        <v>105</v>
      </c>
      <c r="I13" t="s">
        <v>103</v>
      </c>
    </row>
    <row r="14" spans="1:9" x14ac:dyDescent="0.25">
      <c r="A14" t="s">
        <v>124</v>
      </c>
      <c r="B14" t="s">
        <v>125</v>
      </c>
      <c r="C14" t="s">
        <v>95</v>
      </c>
      <c r="D14" t="s">
        <v>119</v>
      </c>
      <c r="E14" t="s">
        <v>118</v>
      </c>
      <c r="F14" t="s">
        <v>125</v>
      </c>
      <c r="G14" t="s">
        <v>95</v>
      </c>
      <c r="H14" t="s">
        <v>126</v>
      </c>
      <c r="I14" t="s">
        <v>103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activeCell="C28" sqref="C28"/>
    </sheetView>
  </sheetViews>
  <sheetFormatPr defaultRowHeight="15" x14ac:dyDescent="0.25"/>
  <cols>
    <col min="2" max="3" width="45.7109375" customWidth="1"/>
    <col min="5" max="5" width="11.5703125" bestFit="1" customWidth="1"/>
  </cols>
  <sheetData>
    <row r="1" spans="2:9" x14ac:dyDescent="0.25">
      <c r="D1" s="18" t="s">
        <v>69</v>
      </c>
    </row>
    <row r="2" spans="2:9" x14ac:dyDescent="0.25">
      <c r="C2" t="s">
        <v>135</v>
      </c>
      <c r="H2" s="9" t="s">
        <v>129</v>
      </c>
    </row>
    <row r="3" spans="2:9" x14ac:dyDescent="0.25">
      <c r="C3" s="9" t="s">
        <v>129</v>
      </c>
      <c r="D3" t="s">
        <v>84</v>
      </c>
      <c r="E3" t="s">
        <v>140</v>
      </c>
      <c r="H3" t="s">
        <v>145</v>
      </c>
    </row>
    <row r="4" spans="2:9" x14ac:dyDescent="0.25">
      <c r="B4" t="s">
        <v>70</v>
      </c>
      <c r="C4" s="10">
        <v>2140399</v>
      </c>
      <c r="D4" s="37" t="s">
        <v>136</v>
      </c>
      <c r="E4" s="10">
        <v>255513</v>
      </c>
      <c r="F4" s="37" t="s">
        <v>141</v>
      </c>
      <c r="H4" s="39">
        <f>E4/C4</f>
        <v>0.11937634057949009</v>
      </c>
    </row>
    <row r="5" spans="2:9" x14ac:dyDescent="0.25">
      <c r="B5" t="s">
        <v>64</v>
      </c>
      <c r="C5" s="10">
        <v>697596</v>
      </c>
      <c r="D5" s="37" t="s">
        <v>137</v>
      </c>
      <c r="E5" s="10">
        <v>111324</v>
      </c>
      <c r="F5" s="37" t="s">
        <v>142</v>
      </c>
      <c r="H5" s="39">
        <f t="shared" ref="H5:H7" si="0">E5/C5</f>
        <v>0.15958233705468494</v>
      </c>
    </row>
    <row r="6" spans="2:9" x14ac:dyDescent="0.25">
      <c r="B6" t="s">
        <v>5</v>
      </c>
      <c r="C6" s="10">
        <v>553896</v>
      </c>
      <c r="D6" s="37" t="s">
        <v>138</v>
      </c>
      <c r="E6" s="10">
        <v>90127</v>
      </c>
      <c r="F6" s="37" t="s">
        <v>143</v>
      </c>
      <c r="H6" s="39">
        <f t="shared" si="0"/>
        <v>0.16271466123604431</v>
      </c>
    </row>
    <row r="7" spans="2:9" x14ac:dyDescent="0.25">
      <c r="B7" t="s">
        <v>6</v>
      </c>
      <c r="C7" s="10">
        <v>100366</v>
      </c>
      <c r="D7" s="37" t="s">
        <v>139</v>
      </c>
      <c r="E7" s="10">
        <v>16146</v>
      </c>
      <c r="F7" s="37" t="s">
        <v>144</v>
      </c>
      <c r="H7" s="39">
        <f t="shared" si="0"/>
        <v>0.16087121136639898</v>
      </c>
    </row>
    <row r="10" spans="2:9" x14ac:dyDescent="0.25">
      <c r="C10" t="s">
        <v>135</v>
      </c>
      <c r="H10" s="9" t="s">
        <v>130</v>
      </c>
    </row>
    <row r="11" spans="2:9" x14ac:dyDescent="0.25">
      <c r="C11" s="9" t="s">
        <v>130</v>
      </c>
      <c r="D11" t="s">
        <v>84</v>
      </c>
      <c r="E11" t="s">
        <v>140</v>
      </c>
      <c r="H11" t="s">
        <v>145</v>
      </c>
    </row>
    <row r="12" spans="2:9" x14ac:dyDescent="0.25">
      <c r="B12" t="s">
        <v>70</v>
      </c>
      <c r="C12" s="10">
        <v>2317576</v>
      </c>
      <c r="D12" s="40"/>
      <c r="E12" s="10">
        <v>297764</v>
      </c>
      <c r="F12" s="37" t="s">
        <v>146</v>
      </c>
      <c r="H12" s="39">
        <f>E12/C12</f>
        <v>0.12848079199991716</v>
      </c>
      <c r="I12" s="37" t="s">
        <v>150</v>
      </c>
    </row>
    <row r="13" spans="2:9" x14ac:dyDescent="0.25">
      <c r="B13" t="s">
        <v>64</v>
      </c>
      <c r="C13" s="10">
        <v>762945</v>
      </c>
      <c r="D13" s="40"/>
      <c r="E13" s="10">
        <v>130564</v>
      </c>
      <c r="F13" s="37" t="s">
        <v>147</v>
      </c>
      <c r="H13" s="39">
        <f t="shared" ref="H13:H15" si="1">E13/C13</f>
        <v>0.17113160188480164</v>
      </c>
      <c r="I13" s="37" t="s">
        <v>151</v>
      </c>
    </row>
    <row r="14" spans="2:9" x14ac:dyDescent="0.25">
      <c r="B14" t="s">
        <v>5</v>
      </c>
      <c r="C14" s="10">
        <v>607149</v>
      </c>
      <c r="D14" s="40"/>
      <c r="E14" s="10">
        <v>102658</v>
      </c>
      <c r="F14" s="37" t="s">
        <v>148</v>
      </c>
      <c r="H14" s="39">
        <f t="shared" si="1"/>
        <v>0.16908205399333606</v>
      </c>
      <c r="I14" s="37" t="s">
        <v>152</v>
      </c>
    </row>
    <row r="15" spans="2:9" x14ac:dyDescent="0.25">
      <c r="B15" t="s">
        <v>6</v>
      </c>
      <c r="C15" s="10">
        <v>108619</v>
      </c>
      <c r="D15" s="40"/>
      <c r="E15" s="10">
        <v>22125</v>
      </c>
      <c r="F15" s="37" t="s">
        <v>149</v>
      </c>
      <c r="H15" s="39">
        <f t="shared" si="1"/>
        <v>0.20369364475828355</v>
      </c>
      <c r="I15" s="37" t="s">
        <v>153</v>
      </c>
    </row>
    <row r="18" spans="2:2" x14ac:dyDescent="0.25">
      <c r="B18" s="25" t="s">
        <v>77</v>
      </c>
    </row>
    <row r="19" spans="2:2" ht="15.75" thickBot="1" x14ac:dyDescent="0.3">
      <c r="B19" s="34" t="s">
        <v>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4"/>
  <sheetViews>
    <sheetView workbookViewId="0">
      <selection activeCell="I19" sqref="I19"/>
    </sheetView>
  </sheetViews>
  <sheetFormatPr defaultRowHeight="15" x14ac:dyDescent="0.25"/>
  <cols>
    <col min="2" max="2" width="34.42578125" customWidth="1"/>
    <col min="3" max="3" width="11.5703125" bestFit="1" customWidth="1"/>
    <col min="5" max="5" width="10.5703125" customWidth="1"/>
    <col min="6" max="6" width="10" bestFit="1" customWidth="1"/>
    <col min="8" max="8" width="11.5703125" bestFit="1" customWidth="1"/>
    <col min="9" max="10" width="9.5703125" bestFit="1" customWidth="1"/>
    <col min="13" max="16" width="11.5703125" bestFit="1" customWidth="1"/>
    <col min="17" max="17" width="12.7109375" bestFit="1" customWidth="1"/>
    <col min="19" max="19" width="11.5703125" bestFit="1" customWidth="1"/>
  </cols>
  <sheetData>
    <row r="1" spans="2:12" x14ac:dyDescent="0.25">
      <c r="C1" s="18" t="s">
        <v>65</v>
      </c>
      <c r="D1" s="18"/>
      <c r="E1" s="18"/>
    </row>
    <row r="2" spans="2:12" x14ac:dyDescent="0.25">
      <c r="C2">
        <v>2010</v>
      </c>
      <c r="D2" t="s">
        <v>84</v>
      </c>
      <c r="E2">
        <v>2016</v>
      </c>
      <c r="F2" t="s">
        <v>84</v>
      </c>
    </row>
    <row r="3" spans="2:12" x14ac:dyDescent="0.25">
      <c r="B3" t="s">
        <v>677</v>
      </c>
      <c r="C3" s="1">
        <v>49260</v>
      </c>
      <c r="D3" t="s">
        <v>676</v>
      </c>
      <c r="E3" s="1">
        <v>53270</v>
      </c>
      <c r="F3" t="s">
        <v>675</v>
      </c>
    </row>
    <row r="4" spans="2:12" x14ac:dyDescent="0.25">
      <c r="B4" t="s">
        <v>66</v>
      </c>
      <c r="C4" s="1">
        <v>56275</v>
      </c>
      <c r="D4" t="s">
        <v>82</v>
      </c>
      <c r="E4" s="1">
        <v>62772</v>
      </c>
      <c r="F4" t="s">
        <v>68</v>
      </c>
      <c r="I4" t="s">
        <v>127</v>
      </c>
    </row>
    <row r="5" spans="2:12" x14ac:dyDescent="0.25">
      <c r="B5" t="s">
        <v>64</v>
      </c>
      <c r="C5" s="1">
        <v>49618</v>
      </c>
      <c r="D5" t="s">
        <v>79</v>
      </c>
      <c r="E5" s="1">
        <v>57449</v>
      </c>
      <c r="F5" t="s">
        <v>74</v>
      </c>
      <c r="I5">
        <v>1.1015299999999999</v>
      </c>
    </row>
    <row r="6" spans="2:12" x14ac:dyDescent="0.25">
      <c r="B6" t="s">
        <v>5</v>
      </c>
      <c r="C6" s="1">
        <v>48831</v>
      </c>
      <c r="D6" t="s">
        <v>81</v>
      </c>
      <c r="E6" s="1">
        <v>58423</v>
      </c>
      <c r="F6" t="s">
        <v>76</v>
      </c>
      <c r="I6" t="s">
        <v>128</v>
      </c>
    </row>
    <row r="7" spans="2:12" x14ac:dyDescent="0.25">
      <c r="B7" t="s">
        <v>6</v>
      </c>
      <c r="C7" s="1">
        <v>47484</v>
      </c>
      <c r="D7" t="s">
        <v>80</v>
      </c>
      <c r="E7" s="1">
        <v>49866</v>
      </c>
      <c r="F7" t="s">
        <v>75</v>
      </c>
    </row>
    <row r="8" spans="2:12" x14ac:dyDescent="0.25">
      <c r="B8" t="s">
        <v>45</v>
      </c>
      <c r="C8" s="1">
        <v>51233</v>
      </c>
      <c r="D8" t="s">
        <v>666</v>
      </c>
      <c r="E8" s="1">
        <v>54802</v>
      </c>
      <c r="F8" t="s">
        <v>662</v>
      </c>
    </row>
    <row r="9" spans="2:12" x14ac:dyDescent="0.25">
      <c r="B9" t="s">
        <v>661</v>
      </c>
      <c r="C9" s="1">
        <v>61012</v>
      </c>
      <c r="D9" t="s">
        <v>667</v>
      </c>
      <c r="E9" s="1">
        <v>87115</v>
      </c>
      <c r="F9" t="s">
        <v>663</v>
      </c>
    </row>
    <row r="10" spans="2:12" x14ac:dyDescent="0.25">
      <c r="B10" t="s">
        <v>11</v>
      </c>
      <c r="C10" s="1">
        <v>63078</v>
      </c>
      <c r="D10" t="s">
        <v>668</v>
      </c>
      <c r="E10" s="1">
        <v>62992</v>
      </c>
      <c r="F10" t="s">
        <v>664</v>
      </c>
    </row>
    <row r="11" spans="2:12" x14ac:dyDescent="0.25">
      <c r="B11" t="s">
        <v>12</v>
      </c>
      <c r="C11" s="1">
        <v>47188</v>
      </c>
      <c r="D11" t="s">
        <v>669</v>
      </c>
      <c r="E11" s="1">
        <v>47786</v>
      </c>
      <c r="F11" t="s">
        <v>665</v>
      </c>
    </row>
    <row r="14" spans="2:12" x14ac:dyDescent="0.25">
      <c r="B14" t="s">
        <v>78</v>
      </c>
      <c r="K14" s="1"/>
    </row>
    <row r="15" spans="2:12" x14ac:dyDescent="0.25">
      <c r="B15" t="s">
        <v>67</v>
      </c>
      <c r="I15" s="19"/>
      <c r="L15" s="1"/>
    </row>
    <row r="16" spans="2:12" x14ac:dyDescent="0.25">
      <c r="B16" t="s">
        <v>77</v>
      </c>
    </row>
    <row r="17" spans="2:11" x14ac:dyDescent="0.25">
      <c r="B17" t="s">
        <v>83</v>
      </c>
    </row>
    <row r="23" spans="2:11" ht="15.75" thickBot="1" x14ac:dyDescent="0.3"/>
    <row r="24" spans="2:11" x14ac:dyDescent="0.25">
      <c r="B24" s="22"/>
      <c r="C24" s="23" t="s">
        <v>65</v>
      </c>
      <c r="D24" s="23"/>
      <c r="E24" s="23"/>
      <c r="F24" s="24"/>
    </row>
    <row r="25" spans="2:11" x14ac:dyDescent="0.25">
      <c r="B25" s="25"/>
      <c r="C25" s="26" t="s">
        <v>129</v>
      </c>
      <c r="D25" s="26" t="s">
        <v>84</v>
      </c>
      <c r="E25" s="26" t="s">
        <v>130</v>
      </c>
      <c r="F25" s="27" t="s">
        <v>84</v>
      </c>
      <c r="I25" s="36"/>
      <c r="J25" s="10"/>
    </row>
    <row r="26" spans="2:11" x14ac:dyDescent="0.25">
      <c r="B26" s="25" t="s">
        <v>677</v>
      </c>
      <c r="C26" s="201">
        <v>54261.367799999993</v>
      </c>
      <c r="D26" s="200" t="s">
        <v>678</v>
      </c>
      <c r="E26" s="201">
        <v>53270</v>
      </c>
      <c r="F26" s="27" t="s">
        <v>675</v>
      </c>
      <c r="I26" s="36"/>
      <c r="J26" s="10"/>
    </row>
    <row r="27" spans="2:11" x14ac:dyDescent="0.25">
      <c r="B27" s="25" t="s">
        <v>66</v>
      </c>
      <c r="C27" s="28">
        <v>61988.600749999998</v>
      </c>
      <c r="D27" s="29" t="s">
        <v>131</v>
      </c>
      <c r="E27" s="30">
        <v>62772</v>
      </c>
      <c r="F27" s="31" t="s">
        <v>68</v>
      </c>
      <c r="I27" s="36"/>
      <c r="J27" s="10"/>
    </row>
    <row r="28" spans="2:11" x14ac:dyDescent="0.25">
      <c r="B28" s="25" t="s">
        <v>64</v>
      </c>
      <c r="C28" s="28">
        <v>54655.715539999997</v>
      </c>
      <c r="D28" s="29" t="s">
        <v>132</v>
      </c>
      <c r="E28" s="30">
        <v>57449</v>
      </c>
      <c r="F28" s="31" t="s">
        <v>74</v>
      </c>
      <c r="I28" s="36"/>
      <c r="J28" s="10"/>
    </row>
    <row r="29" spans="2:11" x14ac:dyDescent="0.25">
      <c r="B29" s="25" t="s">
        <v>5</v>
      </c>
      <c r="C29" s="28">
        <v>53788.811429999994</v>
      </c>
      <c r="D29" s="29" t="s">
        <v>133</v>
      </c>
      <c r="E29" s="30">
        <v>58423</v>
      </c>
      <c r="F29" s="31" t="s">
        <v>76</v>
      </c>
      <c r="I29" s="36" t="s">
        <v>679</v>
      </c>
      <c r="J29" s="10"/>
    </row>
    <row r="30" spans="2:11" x14ac:dyDescent="0.25">
      <c r="B30" s="25" t="s">
        <v>6</v>
      </c>
      <c r="C30" s="28">
        <v>52305.050519999997</v>
      </c>
      <c r="D30" s="29" t="s">
        <v>134</v>
      </c>
      <c r="E30" s="30">
        <v>49866</v>
      </c>
      <c r="F30" s="31" t="s">
        <v>75</v>
      </c>
    </row>
    <row r="31" spans="2:11" x14ac:dyDescent="0.25">
      <c r="B31" s="25" t="s">
        <v>45</v>
      </c>
      <c r="C31" s="28">
        <f>C8*$I$5</f>
        <v>56434.686489999993</v>
      </c>
      <c r="D31" s="29" t="s">
        <v>670</v>
      </c>
      <c r="E31" s="30">
        <v>54802</v>
      </c>
      <c r="F31" s="31" t="s">
        <v>662</v>
      </c>
      <c r="H31" s="198"/>
      <c r="I31" s="10"/>
      <c r="J31" s="37"/>
      <c r="K31" s="199"/>
    </row>
    <row r="32" spans="2:11" x14ac:dyDescent="0.25">
      <c r="B32" s="25" t="s">
        <v>661</v>
      </c>
      <c r="C32" s="28">
        <f t="shared" ref="C32:C34" si="0">C9*$I$5</f>
        <v>67206.548360000001</v>
      </c>
      <c r="D32" s="29" t="s">
        <v>672</v>
      </c>
      <c r="E32" s="30">
        <v>87115</v>
      </c>
      <c r="F32" s="31" t="s">
        <v>663</v>
      </c>
      <c r="H32" s="198"/>
      <c r="I32" s="10"/>
      <c r="J32" s="37"/>
      <c r="K32" s="199"/>
    </row>
    <row r="33" spans="2:19" x14ac:dyDescent="0.25">
      <c r="B33" s="25" t="s">
        <v>11</v>
      </c>
      <c r="C33" s="28">
        <f t="shared" si="0"/>
        <v>69482.309339999993</v>
      </c>
      <c r="D33" s="29" t="s">
        <v>671</v>
      </c>
      <c r="E33" s="30">
        <v>62992</v>
      </c>
      <c r="F33" s="31" t="s">
        <v>664</v>
      </c>
      <c r="H33" s="198"/>
      <c r="I33" s="10"/>
      <c r="J33" s="37"/>
      <c r="K33" s="199"/>
    </row>
    <row r="34" spans="2:19" x14ac:dyDescent="0.25">
      <c r="B34" s="25" t="s">
        <v>12</v>
      </c>
      <c r="C34" s="28">
        <f t="shared" si="0"/>
        <v>51978.997639999994</v>
      </c>
      <c r="D34" s="29" t="s">
        <v>673</v>
      </c>
      <c r="E34" s="30">
        <v>47786</v>
      </c>
      <c r="F34" s="31" t="s">
        <v>665</v>
      </c>
      <c r="H34" s="198"/>
      <c r="I34" s="10"/>
      <c r="J34" s="37"/>
      <c r="K34" s="199"/>
    </row>
    <row r="35" spans="2:19" x14ac:dyDescent="0.25">
      <c r="B35" s="25"/>
      <c r="C35" s="28"/>
      <c r="D35" s="29"/>
      <c r="E35" s="30"/>
      <c r="F35" s="31"/>
    </row>
    <row r="36" spans="2:19" x14ac:dyDescent="0.25">
      <c r="B36" s="25" t="s">
        <v>67</v>
      </c>
      <c r="C36" s="32"/>
      <c r="D36" s="32"/>
      <c r="E36" s="32"/>
      <c r="F36" s="33"/>
      <c r="M36" s="21"/>
      <c r="N36" s="21"/>
      <c r="O36" s="21"/>
      <c r="P36" s="21"/>
      <c r="S36" s="21"/>
    </row>
    <row r="37" spans="2:19" x14ac:dyDescent="0.25">
      <c r="B37" s="25" t="s">
        <v>77</v>
      </c>
      <c r="C37" s="32"/>
      <c r="D37" s="32"/>
      <c r="E37" s="32"/>
      <c r="F37" s="33"/>
      <c r="M37" s="21"/>
      <c r="N37" s="21"/>
      <c r="O37" s="21"/>
      <c r="P37" s="21"/>
      <c r="S37" s="21"/>
    </row>
    <row r="38" spans="2:19" ht="15.75" thickBot="1" x14ac:dyDescent="0.3">
      <c r="B38" s="34" t="s">
        <v>83</v>
      </c>
      <c r="C38" s="6"/>
      <c r="D38" s="6"/>
      <c r="E38" s="6"/>
      <c r="F38" s="35"/>
      <c r="M38" s="21"/>
      <c r="N38" s="21"/>
      <c r="O38" s="21"/>
      <c r="P38" s="21"/>
      <c r="S38" s="21"/>
    </row>
    <row r="39" spans="2:19" x14ac:dyDescent="0.25">
      <c r="M39" s="21"/>
      <c r="N39" s="21"/>
      <c r="O39" s="21"/>
      <c r="P39" s="21"/>
      <c r="S39" s="21"/>
    </row>
    <row r="40" spans="2:19" x14ac:dyDescent="0.25">
      <c r="M40" s="21"/>
      <c r="N40" s="21"/>
      <c r="O40" s="21"/>
      <c r="P40" s="21"/>
      <c r="S40" s="21"/>
    </row>
    <row r="41" spans="2:19" x14ac:dyDescent="0.25">
      <c r="M41" s="21"/>
      <c r="N41" s="21"/>
      <c r="O41" s="21"/>
      <c r="P41" s="21"/>
      <c r="S41" s="21"/>
    </row>
    <row r="42" spans="2:19" x14ac:dyDescent="0.25">
      <c r="M42" s="21"/>
      <c r="N42" s="21"/>
      <c r="O42" s="21"/>
      <c r="P42" s="21"/>
      <c r="S42" s="21"/>
    </row>
    <row r="44" spans="2:19" x14ac:dyDescent="0.25">
      <c r="F44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topLeftCell="I1" workbookViewId="0">
      <selection activeCell="P24" sqref="P24"/>
    </sheetView>
  </sheetViews>
  <sheetFormatPr defaultRowHeight="12.75" x14ac:dyDescent="0.2"/>
  <cols>
    <col min="1" max="1" width="9.140625" style="107"/>
    <col min="2" max="3" width="20" style="107" customWidth="1"/>
    <col min="4" max="4" width="15.28515625" style="107" customWidth="1"/>
    <col min="5" max="5" width="11" style="107" customWidth="1"/>
    <col min="6" max="6" width="12.42578125" style="107" customWidth="1"/>
    <col min="7" max="9" width="11" style="107" customWidth="1"/>
    <col min="10" max="10" width="9.140625" style="107"/>
    <col min="11" max="12" width="11" style="107" customWidth="1"/>
    <col min="13" max="13" width="1.7109375" style="107" customWidth="1"/>
    <col min="14" max="14" width="25.42578125" style="107" customWidth="1"/>
    <col min="15" max="17" width="11" style="107" customWidth="1"/>
    <col min="18" max="19" width="9.140625" style="107"/>
    <col min="20" max="20" width="0.85546875" style="107" customWidth="1"/>
    <col min="21" max="25" width="9.140625" style="107"/>
    <col min="26" max="26" width="0.85546875" style="107" customWidth="1"/>
    <col min="27" max="30" width="9.140625" style="107"/>
    <col min="31" max="31" width="1.7109375" style="107" customWidth="1"/>
    <col min="32" max="16384" width="9.140625" style="107"/>
  </cols>
  <sheetData>
    <row r="1" spans="2:30" ht="21" x14ac:dyDescent="0.35">
      <c r="B1" s="106" t="s">
        <v>258</v>
      </c>
      <c r="C1" s="106"/>
    </row>
    <row r="2" spans="2:30" x14ac:dyDescent="0.2">
      <c r="B2" s="108"/>
      <c r="C2" s="108"/>
    </row>
    <row r="4" spans="2:30" x14ac:dyDescent="0.2">
      <c r="E4" s="107" t="s">
        <v>259</v>
      </c>
      <c r="P4" s="179" t="s">
        <v>259</v>
      </c>
      <c r="V4" s="179" t="s">
        <v>276</v>
      </c>
      <c r="AB4" s="179" t="s">
        <v>659</v>
      </c>
    </row>
    <row r="5" spans="2:30" x14ac:dyDescent="0.2">
      <c r="C5" s="107">
        <v>2000</v>
      </c>
      <c r="D5" s="109">
        <v>2010</v>
      </c>
      <c r="E5" s="110" t="s">
        <v>657</v>
      </c>
      <c r="F5" s="110" t="s">
        <v>261</v>
      </c>
      <c r="G5" s="110" t="s">
        <v>262</v>
      </c>
      <c r="H5" s="110">
        <v>2016</v>
      </c>
      <c r="I5" s="110" t="s">
        <v>14</v>
      </c>
      <c r="J5" s="111" t="s">
        <v>263</v>
      </c>
      <c r="O5" s="153">
        <v>2000</v>
      </c>
      <c r="P5" s="151">
        <v>2010</v>
      </c>
      <c r="Q5" s="152">
        <v>2016</v>
      </c>
      <c r="R5" s="152" t="s">
        <v>14</v>
      </c>
      <c r="S5" s="153" t="s">
        <v>263</v>
      </c>
      <c r="T5" s="111"/>
      <c r="U5" s="153">
        <v>2000</v>
      </c>
      <c r="V5" s="151">
        <v>2010</v>
      </c>
      <c r="W5" s="152">
        <v>2016</v>
      </c>
      <c r="X5" s="152" t="s">
        <v>14</v>
      </c>
      <c r="Y5" s="153" t="s">
        <v>263</v>
      </c>
      <c r="Z5" s="111"/>
      <c r="AA5" s="153">
        <v>2000</v>
      </c>
      <c r="AB5" s="153">
        <v>2010</v>
      </c>
      <c r="AC5" s="153">
        <v>2016</v>
      </c>
      <c r="AD5" s="153" t="s">
        <v>263</v>
      </c>
    </row>
    <row r="6" spans="2:30" x14ac:dyDescent="0.2">
      <c r="B6" s="107" t="s">
        <v>655</v>
      </c>
      <c r="C6" s="139"/>
      <c r="D6" s="138">
        <v>2226009</v>
      </c>
      <c r="E6" s="142"/>
      <c r="F6" s="142"/>
      <c r="G6" s="142"/>
      <c r="H6" s="137">
        <v>2351319</v>
      </c>
      <c r="I6" s="142"/>
      <c r="J6" s="143">
        <f>(H6-D6)/D6</f>
        <v>5.6293572937036643E-2</v>
      </c>
      <c r="N6" s="154" t="s">
        <v>655</v>
      </c>
      <c r="O6" s="155"/>
      <c r="P6" s="156">
        <v>2226009</v>
      </c>
      <c r="Q6" s="157">
        <v>2351319</v>
      </c>
      <c r="R6" s="158" t="s">
        <v>44</v>
      </c>
      <c r="S6" s="159">
        <v>5.6293572937036643E-2</v>
      </c>
      <c r="T6" s="158"/>
      <c r="U6" s="155"/>
      <c r="V6" s="156">
        <v>867794</v>
      </c>
      <c r="W6" s="157">
        <v>896514</v>
      </c>
      <c r="X6" s="160" t="s">
        <v>656</v>
      </c>
      <c r="Y6" s="159">
        <v>3.3095412044794041E-2</v>
      </c>
      <c r="Z6" s="158"/>
      <c r="AA6" s="161"/>
      <c r="AB6" s="162">
        <v>2.5651352740396915</v>
      </c>
      <c r="AC6" s="162">
        <v>2.6227353950970089</v>
      </c>
      <c r="AD6" s="163">
        <v>2.2455003305383615E-2</v>
      </c>
    </row>
    <row r="7" spans="2:30" x14ac:dyDescent="0.2">
      <c r="B7" s="107" t="s">
        <v>4</v>
      </c>
      <c r="C7" s="112">
        <v>660486</v>
      </c>
      <c r="D7" s="112">
        <v>735334</v>
      </c>
      <c r="E7" s="112">
        <v>698599</v>
      </c>
      <c r="F7" s="112">
        <v>757371</v>
      </c>
      <c r="G7" s="107" t="s">
        <v>44</v>
      </c>
      <c r="H7" s="113">
        <v>778193</v>
      </c>
      <c r="I7" s="107" t="s">
        <v>44</v>
      </c>
      <c r="J7" s="144">
        <f>(H7-C7)/C7</f>
        <v>0.17821271003473199</v>
      </c>
      <c r="N7" s="164" t="s">
        <v>4</v>
      </c>
      <c r="O7" s="165">
        <v>660486</v>
      </c>
      <c r="P7" s="165">
        <v>735334</v>
      </c>
      <c r="Q7" s="166">
        <v>778193</v>
      </c>
      <c r="R7" s="167" t="s">
        <v>44</v>
      </c>
      <c r="S7" s="168">
        <v>0.17821271003473199</v>
      </c>
      <c r="T7" s="167"/>
      <c r="U7" s="165">
        <v>272098</v>
      </c>
      <c r="V7" s="165">
        <v>304540</v>
      </c>
      <c r="W7" s="165">
        <v>313181</v>
      </c>
      <c r="X7" s="169" t="s">
        <v>278</v>
      </c>
      <c r="Y7" s="168">
        <v>0.15098604179376549</v>
      </c>
      <c r="Z7" s="167"/>
      <c r="AA7" s="170">
        <v>2.4273827812038311</v>
      </c>
      <c r="AB7" s="170">
        <v>2.4145727983187757</v>
      </c>
      <c r="AC7" s="170">
        <v>2.4848027179171148</v>
      </c>
      <c r="AD7" s="171">
        <v>2.3655081167217883E-2</v>
      </c>
    </row>
    <row r="8" spans="2:30" x14ac:dyDescent="0.2">
      <c r="B8" s="107" t="s">
        <v>265</v>
      </c>
      <c r="C8" s="112">
        <v>529121</v>
      </c>
      <c r="D8" s="112">
        <v>583776</v>
      </c>
      <c r="E8" s="112">
        <v>548988</v>
      </c>
      <c r="F8" s="112">
        <v>602568</v>
      </c>
      <c r="G8" s="107" t="s">
        <v>266</v>
      </c>
      <c r="H8" s="113">
        <v>620589</v>
      </c>
      <c r="I8" s="107" t="s">
        <v>49</v>
      </c>
      <c r="J8" s="144">
        <f t="shared" ref="J8:J14" si="0">(H8-C8)/C8</f>
        <v>0.17286783174358983</v>
      </c>
      <c r="N8" s="164" t="s">
        <v>265</v>
      </c>
      <c r="O8" s="165">
        <v>529121</v>
      </c>
      <c r="P8" s="165">
        <v>583776</v>
      </c>
      <c r="Q8" s="166">
        <v>620589</v>
      </c>
      <c r="R8" s="167" t="s">
        <v>49</v>
      </c>
      <c r="S8" s="168">
        <v>0.17286783174358983</v>
      </c>
      <c r="T8" s="167"/>
      <c r="U8" s="165">
        <v>223737</v>
      </c>
      <c r="V8" s="165">
        <v>248546</v>
      </c>
      <c r="W8" s="165">
        <v>256432</v>
      </c>
      <c r="X8" s="169" t="s">
        <v>280</v>
      </c>
      <c r="Y8" s="168">
        <v>0.14613139534364009</v>
      </c>
      <c r="Z8" s="167"/>
      <c r="AA8" s="170">
        <v>2.364923995584101</v>
      </c>
      <c r="AB8" s="170">
        <v>2.3487644138308403</v>
      </c>
      <c r="AC8" s="170">
        <v>2.4200918762088977</v>
      </c>
      <c r="AD8" s="171">
        <v>2.3327549100017043E-2</v>
      </c>
    </row>
    <row r="9" spans="2:30" x14ac:dyDescent="0.2">
      <c r="B9" s="107" t="s">
        <v>267</v>
      </c>
      <c r="C9" s="112">
        <v>90205</v>
      </c>
      <c r="D9" s="112">
        <v>105594</v>
      </c>
      <c r="E9" s="112">
        <v>99138</v>
      </c>
      <c r="F9" s="112">
        <v>108250</v>
      </c>
      <c r="G9" s="107" t="s">
        <v>268</v>
      </c>
      <c r="H9" s="113">
        <v>110042</v>
      </c>
      <c r="I9" s="107" t="s">
        <v>47</v>
      </c>
      <c r="J9" s="144">
        <f t="shared" si="0"/>
        <v>0.21991020453411672</v>
      </c>
      <c r="N9" s="164" t="s">
        <v>267</v>
      </c>
      <c r="O9" s="165">
        <v>90205</v>
      </c>
      <c r="P9" s="165">
        <v>105594</v>
      </c>
      <c r="Q9" s="166">
        <v>110042</v>
      </c>
      <c r="R9" s="167" t="s">
        <v>47</v>
      </c>
      <c r="S9" s="168">
        <v>0.21991020453411672</v>
      </c>
      <c r="T9" s="167"/>
      <c r="U9" s="165">
        <v>33327</v>
      </c>
      <c r="V9" s="165">
        <v>38704</v>
      </c>
      <c r="W9" s="165">
        <v>38921</v>
      </c>
      <c r="X9" s="169" t="s">
        <v>282</v>
      </c>
      <c r="Y9" s="168">
        <v>0.16785189185945329</v>
      </c>
      <c r="Z9" s="167"/>
      <c r="AA9" s="170">
        <v>2.7066642662105802</v>
      </c>
      <c r="AB9" s="170">
        <v>2.7282451426209176</v>
      </c>
      <c r="AC9" s="170">
        <v>2.8273168726394493</v>
      </c>
      <c r="AD9" s="171">
        <v>4.4576125652180262E-2</v>
      </c>
    </row>
    <row r="10" spans="2:30" x14ac:dyDescent="0.2">
      <c r="B10" s="107" t="s">
        <v>269</v>
      </c>
      <c r="C10" s="112">
        <v>7561</v>
      </c>
      <c r="D10" s="112">
        <v>8920</v>
      </c>
      <c r="E10" s="112">
        <v>9639</v>
      </c>
      <c r="F10" s="112">
        <v>9094</v>
      </c>
      <c r="G10" s="107" t="s">
        <v>270</v>
      </c>
      <c r="H10" s="113">
        <v>9215</v>
      </c>
      <c r="I10" s="107" t="s">
        <v>46</v>
      </c>
      <c r="J10" s="144">
        <f t="shared" si="0"/>
        <v>0.21875413305118371</v>
      </c>
      <c r="N10" s="164" t="s">
        <v>269</v>
      </c>
      <c r="O10" s="165">
        <v>7561</v>
      </c>
      <c r="P10" s="165">
        <v>8920</v>
      </c>
      <c r="Q10" s="166">
        <v>9215</v>
      </c>
      <c r="R10" s="167" t="s">
        <v>46</v>
      </c>
      <c r="S10" s="168">
        <v>0.21875413305118371</v>
      </c>
      <c r="T10" s="167"/>
      <c r="U10" s="165">
        <v>2831</v>
      </c>
      <c r="V10" s="165">
        <v>3544</v>
      </c>
      <c r="W10" s="165">
        <v>3693</v>
      </c>
      <c r="X10" s="169" t="s">
        <v>284</v>
      </c>
      <c r="Y10" s="168">
        <v>0.30448604733309786</v>
      </c>
      <c r="Z10" s="167"/>
      <c r="AA10" s="170">
        <v>2.6707877075238433</v>
      </c>
      <c r="AB10" s="170">
        <v>2.5169300225733635</v>
      </c>
      <c r="AC10" s="170">
        <v>2.495261305171947</v>
      </c>
      <c r="AD10" s="171">
        <v>-6.5720836537259422E-2</v>
      </c>
    </row>
    <row r="11" spans="2:30" x14ac:dyDescent="0.2">
      <c r="B11" s="107" t="s">
        <v>10</v>
      </c>
      <c r="C11" s="112">
        <v>777</v>
      </c>
      <c r="D11" s="112">
        <v>752</v>
      </c>
      <c r="E11" s="112">
        <v>1106</v>
      </c>
      <c r="F11" s="112">
        <v>894</v>
      </c>
      <c r="G11" s="107" t="s">
        <v>271</v>
      </c>
      <c r="H11" s="107">
        <v>939</v>
      </c>
      <c r="I11" s="107" t="s">
        <v>48</v>
      </c>
      <c r="J11" s="144">
        <f t="shared" si="0"/>
        <v>0.20849420849420849</v>
      </c>
      <c r="N11" s="164" t="s">
        <v>10</v>
      </c>
      <c r="O11" s="165">
        <v>777</v>
      </c>
      <c r="P11" s="165">
        <v>752</v>
      </c>
      <c r="Q11" s="167">
        <v>939</v>
      </c>
      <c r="R11" s="167" t="s">
        <v>48</v>
      </c>
      <c r="S11" s="168">
        <v>0.20849420849420849</v>
      </c>
      <c r="T11" s="167"/>
      <c r="U11" s="165">
        <v>306</v>
      </c>
      <c r="V11" s="165">
        <v>300</v>
      </c>
      <c r="W11" s="165">
        <v>344</v>
      </c>
      <c r="X11" s="169" t="s">
        <v>286</v>
      </c>
      <c r="Y11" s="168">
        <v>0.12418300653594772</v>
      </c>
      <c r="Z11" s="167"/>
      <c r="AA11" s="170">
        <v>2.5392156862745097</v>
      </c>
      <c r="AB11" s="170">
        <v>2.5066666666666668</v>
      </c>
      <c r="AC11" s="170">
        <v>2.7296511627906979</v>
      </c>
      <c r="AD11" s="171">
        <v>7.4997755230313504E-2</v>
      </c>
    </row>
    <row r="12" spans="2:30" x14ac:dyDescent="0.2">
      <c r="B12" s="107" t="s">
        <v>272</v>
      </c>
      <c r="C12" s="112">
        <v>13777</v>
      </c>
      <c r="D12" s="112">
        <v>15962</v>
      </c>
      <c r="E12" s="112">
        <v>15276</v>
      </c>
      <c r="F12" s="112">
        <v>16339</v>
      </c>
      <c r="G12" s="107" t="s">
        <v>273</v>
      </c>
      <c r="H12" s="113">
        <v>16535</v>
      </c>
      <c r="I12" s="107" t="s">
        <v>50</v>
      </c>
      <c r="J12" s="144">
        <f t="shared" si="0"/>
        <v>0.20018872033098642</v>
      </c>
      <c r="N12" s="164" t="s">
        <v>272</v>
      </c>
      <c r="O12" s="165">
        <v>13777</v>
      </c>
      <c r="P12" s="165">
        <v>15962</v>
      </c>
      <c r="Q12" s="166">
        <v>16535</v>
      </c>
      <c r="R12" s="167" t="s">
        <v>50</v>
      </c>
      <c r="S12" s="168">
        <v>0.20018872033098642</v>
      </c>
      <c r="T12" s="167"/>
      <c r="U12" s="165">
        <v>4671</v>
      </c>
      <c r="V12" s="165">
        <v>5671</v>
      </c>
      <c r="W12" s="165">
        <v>5896</v>
      </c>
      <c r="X12" s="169" t="s">
        <v>288</v>
      </c>
      <c r="Y12" s="168">
        <v>0.26225647612930852</v>
      </c>
      <c r="Z12" s="167"/>
      <c r="AA12" s="170">
        <v>2.9494754870477413</v>
      </c>
      <c r="AB12" s="170">
        <v>2.8146711338388291</v>
      </c>
      <c r="AC12" s="170">
        <v>2.8044436906377204</v>
      </c>
      <c r="AD12" s="171">
        <v>-4.9172063659084553E-2</v>
      </c>
    </row>
    <row r="13" spans="2:30" x14ac:dyDescent="0.2">
      <c r="B13" s="107" t="s">
        <v>274</v>
      </c>
      <c r="C13" s="112">
        <v>2860</v>
      </c>
      <c r="D13" s="112">
        <v>3878</v>
      </c>
      <c r="E13" s="112">
        <v>3074</v>
      </c>
      <c r="F13" s="112">
        <v>3946</v>
      </c>
      <c r="G13" s="107" t="s">
        <v>50</v>
      </c>
      <c r="H13" s="113">
        <v>3996</v>
      </c>
      <c r="I13" s="107" t="s">
        <v>51</v>
      </c>
      <c r="J13" s="144">
        <f t="shared" si="0"/>
        <v>0.39720279720279722</v>
      </c>
      <c r="N13" s="164" t="s">
        <v>274</v>
      </c>
      <c r="O13" s="165">
        <v>2860</v>
      </c>
      <c r="P13" s="165">
        <v>3878</v>
      </c>
      <c r="Q13" s="166">
        <v>3996</v>
      </c>
      <c r="R13" s="167" t="s">
        <v>51</v>
      </c>
      <c r="S13" s="168">
        <v>0.39720279720279722</v>
      </c>
      <c r="T13" s="167"/>
      <c r="U13" s="165">
        <v>1014</v>
      </c>
      <c r="V13" s="165">
        <v>1223</v>
      </c>
      <c r="W13" s="165">
        <v>1242</v>
      </c>
      <c r="X13" s="169" t="s">
        <v>290</v>
      </c>
      <c r="Y13" s="168">
        <v>0.22485207100591717</v>
      </c>
      <c r="Z13" s="167"/>
      <c r="AA13" s="170">
        <v>2.8205128205128207</v>
      </c>
      <c r="AB13" s="170">
        <v>3.170891251022077</v>
      </c>
      <c r="AC13" s="170">
        <v>3.2173913043478262</v>
      </c>
      <c r="AD13" s="171">
        <v>0.14071146245059282</v>
      </c>
    </row>
    <row r="14" spans="2:30" x14ac:dyDescent="0.2">
      <c r="B14" s="107" t="s">
        <v>7</v>
      </c>
      <c r="C14" s="112">
        <f>C7-SUM(C8:C13)</f>
        <v>16185</v>
      </c>
      <c r="D14" s="112">
        <f>D7-SUM(D8:D13)</f>
        <v>16452</v>
      </c>
      <c r="E14" s="112">
        <f>E7-SUM(E8:E13)</f>
        <v>21378</v>
      </c>
      <c r="F14" s="112">
        <f>F7-SUM(F8:F13)</f>
        <v>16280</v>
      </c>
      <c r="G14" s="115"/>
      <c r="H14" s="112">
        <f>H7-SUM(H8:H13)</f>
        <v>16877</v>
      </c>
      <c r="I14" s="112"/>
      <c r="J14" s="144">
        <f t="shared" si="0"/>
        <v>4.2755637936360828E-2</v>
      </c>
      <c r="N14" s="172" t="s">
        <v>7</v>
      </c>
      <c r="O14" s="173">
        <v>16185</v>
      </c>
      <c r="P14" s="173">
        <v>16452</v>
      </c>
      <c r="Q14" s="173">
        <v>16877</v>
      </c>
      <c r="R14" s="174"/>
      <c r="S14" s="175">
        <v>4.2755637936360828E-2</v>
      </c>
      <c r="T14" s="176"/>
      <c r="U14" s="173">
        <v>6212</v>
      </c>
      <c r="V14" s="173">
        <v>6552</v>
      </c>
      <c r="W14" s="173">
        <v>6653</v>
      </c>
      <c r="X14" s="174"/>
      <c r="Y14" s="175">
        <v>7.099162910495814E-2</v>
      </c>
      <c r="Z14" s="176"/>
      <c r="AA14" s="177">
        <v>2.6054410817772053</v>
      </c>
      <c r="AB14" s="177">
        <v>2.5109890109890109</v>
      </c>
      <c r="AC14" s="177">
        <v>2.5367503381932961</v>
      </c>
      <c r="AD14" s="178">
        <v>-2.6364343475022818E-2</v>
      </c>
    </row>
    <row r="15" spans="2:30" x14ac:dyDescent="0.2">
      <c r="B15" s="116" t="s">
        <v>275</v>
      </c>
      <c r="C15" s="116"/>
      <c r="N15" s="116" t="s">
        <v>275</v>
      </c>
      <c r="O15" s="116"/>
    </row>
    <row r="16" spans="2:30" x14ac:dyDescent="0.2">
      <c r="P16" s="108"/>
      <c r="T16" s="108"/>
    </row>
    <row r="17" spans="2:22" x14ac:dyDescent="0.2">
      <c r="N17" s="109"/>
      <c r="O17" s="109"/>
      <c r="P17" s="110"/>
      <c r="Q17" s="110"/>
      <c r="R17" s="111"/>
      <c r="S17" s="109"/>
      <c r="T17" s="110"/>
      <c r="U17" s="110"/>
      <c r="V17" s="111"/>
    </row>
    <row r="18" spans="2:22" x14ac:dyDescent="0.2">
      <c r="E18" s="107" t="s">
        <v>276</v>
      </c>
      <c r="N18" s="112"/>
      <c r="O18" s="112"/>
      <c r="P18" s="112"/>
      <c r="Q18" s="112"/>
      <c r="R18" s="114"/>
      <c r="S18" s="112"/>
      <c r="T18" s="112"/>
      <c r="U18" s="112"/>
      <c r="V18" s="114"/>
    </row>
    <row r="19" spans="2:22" x14ac:dyDescent="0.2">
      <c r="C19" s="107">
        <v>2000</v>
      </c>
      <c r="D19" s="109">
        <v>2010</v>
      </c>
      <c r="E19" s="110" t="s">
        <v>657</v>
      </c>
      <c r="F19" s="110" t="s">
        <v>261</v>
      </c>
      <c r="G19" s="110" t="s">
        <v>262</v>
      </c>
      <c r="H19" s="110">
        <v>2016</v>
      </c>
      <c r="I19" s="110" t="s">
        <v>14</v>
      </c>
      <c r="J19" s="111" t="s">
        <v>263</v>
      </c>
      <c r="N19" s="112"/>
      <c r="O19" s="112"/>
      <c r="P19" s="112"/>
      <c r="Q19" s="112"/>
      <c r="R19" s="114"/>
      <c r="S19" s="112"/>
      <c r="T19" s="112"/>
      <c r="U19" s="112"/>
      <c r="V19" s="114"/>
    </row>
    <row r="20" spans="2:22" x14ac:dyDescent="0.2">
      <c r="B20" s="107" t="s">
        <v>264</v>
      </c>
      <c r="C20" s="139"/>
      <c r="D20" s="138">
        <v>867794</v>
      </c>
      <c r="E20" s="142"/>
      <c r="F20" s="142"/>
      <c r="G20" s="142"/>
      <c r="H20" s="137">
        <v>896514</v>
      </c>
      <c r="I20" s="110" t="s">
        <v>656</v>
      </c>
      <c r="J20" s="143">
        <f>(H20-D20)/D20</f>
        <v>3.3095412044794041E-2</v>
      </c>
      <c r="N20" s="112"/>
      <c r="O20" s="112"/>
      <c r="P20" s="112"/>
      <c r="Q20" s="112"/>
      <c r="R20" s="114"/>
      <c r="S20" s="112"/>
      <c r="T20" s="112"/>
      <c r="U20" s="112"/>
      <c r="V20" s="114"/>
    </row>
    <row r="21" spans="2:22" x14ac:dyDescent="0.2">
      <c r="B21" s="107" t="s">
        <v>4</v>
      </c>
      <c r="C21" s="112">
        <v>272098</v>
      </c>
      <c r="D21" s="112">
        <v>304540</v>
      </c>
      <c r="E21" s="112">
        <v>290080</v>
      </c>
      <c r="F21" s="112">
        <v>308595</v>
      </c>
      <c r="G21" s="117" t="s">
        <v>277</v>
      </c>
      <c r="H21" s="112">
        <v>313181</v>
      </c>
      <c r="I21" s="117" t="s">
        <v>278</v>
      </c>
      <c r="J21" s="144">
        <f t="shared" ref="J21:J28" si="1">(H21-C21)/C21</f>
        <v>0.15098604179376549</v>
      </c>
      <c r="N21" s="112"/>
      <c r="O21" s="112"/>
      <c r="P21" s="112"/>
      <c r="Q21" s="112"/>
      <c r="R21" s="114"/>
      <c r="S21" s="112"/>
      <c r="T21" s="112"/>
      <c r="U21" s="112"/>
      <c r="V21" s="114"/>
    </row>
    <row r="22" spans="2:22" x14ac:dyDescent="0.2">
      <c r="B22" s="107" t="s">
        <v>265</v>
      </c>
      <c r="C22" s="112">
        <v>223737</v>
      </c>
      <c r="D22" s="112">
        <v>248546</v>
      </c>
      <c r="E22" s="112">
        <v>235508</v>
      </c>
      <c r="F22" s="112">
        <v>252185</v>
      </c>
      <c r="G22" s="117" t="s">
        <v>279</v>
      </c>
      <c r="H22" s="112">
        <v>256432</v>
      </c>
      <c r="I22" s="117" t="s">
        <v>280</v>
      </c>
      <c r="J22" s="144">
        <f t="shared" si="1"/>
        <v>0.14613139534364009</v>
      </c>
      <c r="N22" s="112"/>
      <c r="O22" s="112"/>
      <c r="P22" s="112"/>
      <c r="Q22" s="112"/>
      <c r="R22" s="114"/>
      <c r="S22" s="112"/>
      <c r="T22" s="112"/>
      <c r="U22" s="112"/>
      <c r="V22" s="114"/>
    </row>
    <row r="23" spans="2:22" x14ac:dyDescent="0.2">
      <c r="B23" s="107" t="s">
        <v>267</v>
      </c>
      <c r="C23" s="112">
        <v>33327</v>
      </c>
      <c r="D23" s="112">
        <v>38704</v>
      </c>
      <c r="E23" s="112">
        <v>36045</v>
      </c>
      <c r="F23" s="112">
        <v>38556</v>
      </c>
      <c r="G23" s="117" t="s">
        <v>281</v>
      </c>
      <c r="H23" s="112">
        <v>38921</v>
      </c>
      <c r="I23" s="117" t="s">
        <v>282</v>
      </c>
      <c r="J23" s="144">
        <f t="shared" si="1"/>
        <v>0.16785189185945329</v>
      </c>
      <c r="N23" s="112"/>
      <c r="O23" s="112"/>
      <c r="P23" s="112"/>
      <c r="Q23" s="112"/>
      <c r="R23" s="114"/>
      <c r="S23" s="112"/>
      <c r="T23" s="112"/>
      <c r="U23" s="112"/>
      <c r="V23" s="114"/>
    </row>
    <row r="24" spans="2:22" x14ac:dyDescent="0.2">
      <c r="B24" s="107" t="s">
        <v>269</v>
      </c>
      <c r="C24" s="112">
        <v>2831</v>
      </c>
      <c r="D24" s="112">
        <v>3544</v>
      </c>
      <c r="E24" s="112">
        <v>3715</v>
      </c>
      <c r="F24" s="112">
        <v>3856</v>
      </c>
      <c r="G24" s="117" t="s">
        <v>283</v>
      </c>
      <c r="H24" s="112">
        <v>3693</v>
      </c>
      <c r="I24" s="117" t="s">
        <v>284</v>
      </c>
      <c r="J24" s="144">
        <f t="shared" si="1"/>
        <v>0.30448604733309786</v>
      </c>
      <c r="N24" s="112"/>
      <c r="O24" s="112"/>
      <c r="P24" s="112"/>
      <c r="Q24" s="112"/>
      <c r="R24" s="114"/>
      <c r="S24" s="112"/>
      <c r="T24" s="112"/>
      <c r="U24" s="112"/>
      <c r="V24" s="114"/>
    </row>
    <row r="25" spans="2:22" x14ac:dyDescent="0.2">
      <c r="B25" s="107" t="s">
        <v>10</v>
      </c>
      <c r="C25" s="112">
        <v>306</v>
      </c>
      <c r="D25" s="112">
        <v>300</v>
      </c>
      <c r="E25" s="112">
        <v>394</v>
      </c>
      <c r="F25" s="112">
        <v>369</v>
      </c>
      <c r="G25" s="117" t="s">
        <v>285</v>
      </c>
      <c r="H25" s="112">
        <v>344</v>
      </c>
      <c r="I25" s="117" t="s">
        <v>286</v>
      </c>
      <c r="J25" s="144">
        <f t="shared" si="1"/>
        <v>0.12418300653594772</v>
      </c>
      <c r="N25" s="112"/>
      <c r="O25" s="112"/>
      <c r="P25" s="112"/>
      <c r="Q25" s="112"/>
      <c r="R25" s="114"/>
      <c r="S25" s="112"/>
      <c r="T25" s="112"/>
      <c r="U25" s="112"/>
      <c r="V25" s="114"/>
    </row>
    <row r="26" spans="2:22" x14ac:dyDescent="0.2">
      <c r="B26" s="107" t="s">
        <v>272</v>
      </c>
      <c r="C26" s="112">
        <v>4671</v>
      </c>
      <c r="D26" s="112">
        <v>5671</v>
      </c>
      <c r="E26" s="112">
        <v>5344</v>
      </c>
      <c r="F26" s="112">
        <v>5784</v>
      </c>
      <c r="G26" s="117" t="s">
        <v>287</v>
      </c>
      <c r="H26" s="112">
        <v>5896</v>
      </c>
      <c r="I26" s="117" t="s">
        <v>288</v>
      </c>
      <c r="J26" s="144">
        <f t="shared" si="1"/>
        <v>0.26225647612930852</v>
      </c>
    </row>
    <row r="27" spans="2:22" x14ac:dyDescent="0.2">
      <c r="B27" s="107" t="s">
        <v>274</v>
      </c>
      <c r="C27" s="112">
        <v>1014</v>
      </c>
      <c r="D27" s="112">
        <v>1223</v>
      </c>
      <c r="E27" s="112">
        <v>1008</v>
      </c>
      <c r="F27" s="112">
        <v>1294</v>
      </c>
      <c r="G27" s="117" t="s">
        <v>289</v>
      </c>
      <c r="H27" s="112">
        <v>1242</v>
      </c>
      <c r="I27" s="117" t="s">
        <v>290</v>
      </c>
      <c r="J27" s="144">
        <f t="shared" si="1"/>
        <v>0.22485207100591717</v>
      </c>
    </row>
    <row r="28" spans="2:22" x14ac:dyDescent="0.2">
      <c r="B28" s="107" t="s">
        <v>7</v>
      </c>
      <c r="C28" s="112">
        <f>C21-SUM(C22:C27)</f>
        <v>6212</v>
      </c>
      <c r="D28" s="112">
        <f>D21-SUM(D22:D27)</f>
        <v>6552</v>
      </c>
      <c r="E28" s="112">
        <f>E21-SUM(E22:E27)</f>
        <v>8066</v>
      </c>
      <c r="F28" s="112">
        <f>F21-SUM(F22:F27)</f>
        <v>6551</v>
      </c>
      <c r="G28" s="115"/>
      <c r="H28" s="112">
        <f>H21-SUM(H22:H27)</f>
        <v>6653</v>
      </c>
      <c r="I28" s="112"/>
      <c r="J28" s="144">
        <f t="shared" si="1"/>
        <v>7.099162910495814E-2</v>
      </c>
      <c r="P28" s="108"/>
    </row>
    <row r="29" spans="2:22" x14ac:dyDescent="0.2">
      <c r="B29" s="116"/>
      <c r="C29" s="116"/>
      <c r="N29" s="109"/>
      <c r="O29" s="109"/>
      <c r="P29" s="110"/>
      <c r="Q29" s="110"/>
      <c r="R29" s="111"/>
      <c r="S29" s="109"/>
      <c r="T29" s="110"/>
      <c r="U29" s="110"/>
      <c r="V29" s="111"/>
    </row>
    <row r="30" spans="2:22" x14ac:dyDescent="0.2">
      <c r="B30" s="116"/>
      <c r="C30" s="116"/>
      <c r="N30" s="118"/>
      <c r="O30" s="118"/>
      <c r="P30" s="118"/>
      <c r="Q30" s="118"/>
      <c r="R30" s="114"/>
      <c r="V30" s="114"/>
    </row>
    <row r="31" spans="2:22" x14ac:dyDescent="0.2">
      <c r="N31" s="118"/>
      <c r="O31" s="118"/>
      <c r="P31" s="118"/>
      <c r="Q31" s="118"/>
      <c r="R31" s="114"/>
      <c r="V31" s="114"/>
    </row>
    <row r="32" spans="2:22" x14ac:dyDescent="0.2">
      <c r="E32" s="107" t="s">
        <v>291</v>
      </c>
      <c r="N32" s="118"/>
      <c r="O32" s="118"/>
      <c r="P32" s="118"/>
      <c r="Q32" s="118"/>
      <c r="R32" s="114"/>
      <c r="V32" s="114"/>
    </row>
    <row r="33" spans="1:22" x14ac:dyDescent="0.2">
      <c r="C33" s="107">
        <v>2000</v>
      </c>
      <c r="D33" s="109">
        <v>2010</v>
      </c>
      <c r="E33" s="110" t="s">
        <v>260</v>
      </c>
      <c r="F33" s="110" t="s">
        <v>261</v>
      </c>
      <c r="G33" s="110" t="s">
        <v>262</v>
      </c>
      <c r="H33" s="110">
        <v>2016</v>
      </c>
      <c r="I33" s="110" t="s">
        <v>14</v>
      </c>
      <c r="J33" s="111" t="s">
        <v>263</v>
      </c>
      <c r="K33" s="109"/>
      <c r="L33" s="110"/>
      <c r="M33" s="110"/>
      <c r="N33" s="118"/>
      <c r="O33" s="118"/>
      <c r="P33" s="118"/>
      <c r="Q33" s="118"/>
      <c r="R33" s="114"/>
      <c r="V33" s="114"/>
    </row>
    <row r="34" spans="1:22" x14ac:dyDescent="0.2">
      <c r="B34" s="107" t="s">
        <v>264</v>
      </c>
      <c r="C34" s="139"/>
      <c r="D34" s="141">
        <f>D6/D20</f>
        <v>2.5651352740396915</v>
      </c>
      <c r="E34" s="142"/>
      <c r="F34" s="142"/>
      <c r="G34" s="142"/>
      <c r="H34" s="118">
        <f t="shared" ref="H34:H42" si="2">H6/H20</f>
        <v>2.6227353950970089</v>
      </c>
      <c r="I34" s="119"/>
      <c r="J34" s="143">
        <f>(H34-D34)/D34</f>
        <v>2.2455003305383615E-2</v>
      </c>
      <c r="K34" s="109"/>
      <c r="L34" s="110"/>
      <c r="M34" s="110"/>
      <c r="N34" s="118"/>
      <c r="O34" s="118"/>
      <c r="P34" s="118"/>
      <c r="Q34" s="118"/>
      <c r="R34" s="114"/>
      <c r="V34" s="114"/>
    </row>
    <row r="35" spans="1:22" x14ac:dyDescent="0.2">
      <c r="B35" s="107" t="s">
        <v>4</v>
      </c>
      <c r="C35" s="140">
        <f>C7/C21</f>
        <v>2.4273827812038311</v>
      </c>
      <c r="D35" s="141">
        <f t="shared" ref="D35:D42" si="3">D7/D21</f>
        <v>2.4145727983187757</v>
      </c>
      <c r="E35" s="118">
        <f t="shared" ref="E35:F42" si="4">E7/E21</f>
        <v>2.4082977109762824</v>
      </c>
      <c r="F35" s="118">
        <f t="shared" si="4"/>
        <v>2.4542555776989259</v>
      </c>
      <c r="G35" s="119"/>
      <c r="H35" s="118">
        <f t="shared" si="2"/>
        <v>2.4848027179171148</v>
      </c>
      <c r="I35" s="119"/>
      <c r="J35" s="144">
        <f t="shared" ref="J35:J42" si="5">(H35-C35)/C35</f>
        <v>2.3655081167217883E-2</v>
      </c>
      <c r="N35" s="118"/>
      <c r="O35" s="118"/>
      <c r="P35" s="118"/>
      <c r="Q35" s="118"/>
      <c r="R35" s="114"/>
      <c r="V35" s="114"/>
    </row>
    <row r="36" spans="1:22" x14ac:dyDescent="0.2">
      <c r="B36" s="107" t="s">
        <v>265</v>
      </c>
      <c r="C36" s="140">
        <f t="shared" ref="C36:C42" si="6">C8/C22</f>
        <v>2.364923995584101</v>
      </c>
      <c r="D36" s="141">
        <f t="shared" si="3"/>
        <v>2.3487644138308403</v>
      </c>
      <c r="E36" s="118">
        <f t="shared" si="4"/>
        <v>2.3310800482361533</v>
      </c>
      <c r="F36" s="118">
        <f t="shared" si="4"/>
        <v>2.3893887423914983</v>
      </c>
      <c r="G36" s="119"/>
      <c r="H36" s="118">
        <f t="shared" si="2"/>
        <v>2.4200918762088977</v>
      </c>
      <c r="I36" s="119"/>
      <c r="J36" s="144">
        <f t="shared" si="5"/>
        <v>2.3327549100017043E-2</v>
      </c>
      <c r="N36" s="118"/>
      <c r="O36" s="118"/>
      <c r="P36" s="118"/>
      <c r="Q36" s="118"/>
      <c r="R36" s="114"/>
      <c r="V36" s="114"/>
    </row>
    <row r="37" spans="1:22" x14ac:dyDescent="0.2">
      <c r="B37" s="107" t="s">
        <v>267</v>
      </c>
      <c r="C37" s="140">
        <f t="shared" si="6"/>
        <v>2.7066642662105802</v>
      </c>
      <c r="D37" s="141">
        <f t="shared" si="3"/>
        <v>2.7282451426209176</v>
      </c>
      <c r="E37" s="118">
        <f t="shared" si="4"/>
        <v>2.7503953391593843</v>
      </c>
      <c r="F37" s="118">
        <f t="shared" si="4"/>
        <v>2.8076045232907978</v>
      </c>
      <c r="G37" s="119"/>
      <c r="H37" s="118">
        <f t="shared" si="2"/>
        <v>2.8273168726394493</v>
      </c>
      <c r="I37" s="119"/>
      <c r="J37" s="144">
        <f t="shared" si="5"/>
        <v>4.4576125652180262E-2</v>
      </c>
      <c r="N37" s="118"/>
      <c r="O37" s="118"/>
      <c r="P37" s="118"/>
      <c r="Q37" s="118"/>
      <c r="R37" s="114"/>
      <c r="S37" s="112"/>
      <c r="T37" s="112"/>
      <c r="U37" s="112"/>
      <c r="V37" s="114"/>
    </row>
    <row r="38" spans="1:22" x14ac:dyDescent="0.2">
      <c r="B38" s="107" t="s">
        <v>269</v>
      </c>
      <c r="C38" s="140">
        <f t="shared" si="6"/>
        <v>2.6707877075238433</v>
      </c>
      <c r="D38" s="141">
        <f t="shared" si="3"/>
        <v>2.5169300225733635</v>
      </c>
      <c r="E38" s="118">
        <f t="shared" si="4"/>
        <v>2.5946164199192463</v>
      </c>
      <c r="F38" s="118">
        <f t="shared" si="4"/>
        <v>2.3584024896265561</v>
      </c>
      <c r="G38" s="119"/>
      <c r="H38" s="118">
        <f t="shared" si="2"/>
        <v>2.495261305171947</v>
      </c>
      <c r="I38" s="119"/>
      <c r="J38" s="144">
        <f t="shared" si="5"/>
        <v>-6.5720836537259422E-2</v>
      </c>
    </row>
    <row r="39" spans="1:22" x14ac:dyDescent="0.2">
      <c r="B39" s="107" t="s">
        <v>10</v>
      </c>
      <c r="C39" s="140">
        <f t="shared" si="6"/>
        <v>2.5392156862745097</v>
      </c>
      <c r="D39" s="141">
        <f t="shared" si="3"/>
        <v>2.5066666666666668</v>
      </c>
      <c r="E39" s="118">
        <f t="shared" si="4"/>
        <v>2.8071065989847717</v>
      </c>
      <c r="F39" s="118">
        <f t="shared" si="4"/>
        <v>2.4227642276422765</v>
      </c>
      <c r="G39" s="119"/>
      <c r="H39" s="118">
        <f t="shared" si="2"/>
        <v>2.7296511627906979</v>
      </c>
      <c r="I39" s="119"/>
      <c r="J39" s="144">
        <f t="shared" si="5"/>
        <v>7.4997755230313504E-2</v>
      </c>
    </row>
    <row r="40" spans="1:22" x14ac:dyDescent="0.2">
      <c r="B40" s="107" t="s">
        <v>272</v>
      </c>
      <c r="C40" s="140">
        <f t="shared" si="6"/>
        <v>2.9494754870477413</v>
      </c>
      <c r="D40" s="141">
        <f t="shared" si="3"/>
        <v>2.8146711338388291</v>
      </c>
      <c r="E40" s="118">
        <f t="shared" si="4"/>
        <v>2.8585329341317367</v>
      </c>
      <c r="F40" s="118">
        <f t="shared" si="4"/>
        <v>2.8248616874135548</v>
      </c>
      <c r="G40" s="119"/>
      <c r="H40" s="118">
        <f t="shared" si="2"/>
        <v>2.8044436906377204</v>
      </c>
      <c r="I40" s="119"/>
      <c r="J40" s="144">
        <f t="shared" si="5"/>
        <v>-4.9172063659084553E-2</v>
      </c>
    </row>
    <row r="41" spans="1:22" x14ac:dyDescent="0.2">
      <c r="B41" s="107" t="s">
        <v>274</v>
      </c>
      <c r="C41" s="140">
        <f t="shared" si="6"/>
        <v>2.8205128205128207</v>
      </c>
      <c r="D41" s="141">
        <f t="shared" si="3"/>
        <v>3.170891251022077</v>
      </c>
      <c r="E41" s="118">
        <f t="shared" si="4"/>
        <v>3.0496031746031744</v>
      </c>
      <c r="F41" s="118">
        <f t="shared" si="4"/>
        <v>3.0494590417310663</v>
      </c>
      <c r="G41" s="119"/>
      <c r="H41" s="118">
        <f t="shared" si="2"/>
        <v>3.2173913043478262</v>
      </c>
      <c r="I41" s="119"/>
      <c r="J41" s="144">
        <f t="shared" si="5"/>
        <v>0.14071146245059282</v>
      </c>
    </row>
    <row r="42" spans="1:22" x14ac:dyDescent="0.2">
      <c r="B42" s="107" t="s">
        <v>7</v>
      </c>
      <c r="C42" s="140">
        <f t="shared" si="6"/>
        <v>2.6054410817772053</v>
      </c>
      <c r="D42" s="141">
        <f t="shared" si="3"/>
        <v>2.5109890109890109</v>
      </c>
      <c r="E42" s="118">
        <f t="shared" si="4"/>
        <v>2.6503843292834119</v>
      </c>
      <c r="F42" s="118">
        <f t="shared" si="4"/>
        <v>2.4851167760647228</v>
      </c>
      <c r="G42" s="119"/>
      <c r="H42" s="118">
        <f t="shared" si="2"/>
        <v>2.5367503381932961</v>
      </c>
      <c r="I42" s="119"/>
      <c r="J42" s="144">
        <f t="shared" si="5"/>
        <v>-2.6364343475022818E-2</v>
      </c>
      <c r="K42" s="112"/>
      <c r="L42" s="112"/>
      <c r="M42" s="112"/>
    </row>
    <row r="43" spans="1:22" x14ac:dyDescent="0.2">
      <c r="B43" s="116"/>
      <c r="C43" s="116"/>
    </row>
    <row r="46" spans="1:22" ht="15" x14ac:dyDescent="0.25">
      <c r="B46"/>
      <c r="C46"/>
      <c r="D46"/>
      <c r="E46"/>
      <c r="F46"/>
      <c r="G46"/>
      <c r="H46"/>
      <c r="I46"/>
      <c r="J46"/>
      <c r="K46"/>
    </row>
    <row r="47" spans="1:22" ht="15" x14ac:dyDescent="0.25">
      <c r="B47"/>
      <c r="C47"/>
      <c r="D47"/>
      <c r="E47"/>
      <c r="F47"/>
      <c r="G47"/>
      <c r="H47"/>
      <c r="I47"/>
      <c r="J47"/>
      <c r="K47"/>
    </row>
    <row r="48" spans="1:22" ht="15" x14ac:dyDescent="0.25">
      <c r="A48" s="107" t="s">
        <v>658</v>
      </c>
      <c r="B48"/>
      <c r="C48"/>
      <c r="D48"/>
      <c r="E48"/>
      <c r="F48"/>
      <c r="G48"/>
      <c r="H48"/>
      <c r="I48"/>
      <c r="J48"/>
      <c r="K48"/>
    </row>
    <row r="49" spans="2:18" ht="15" x14ac:dyDescent="0.25">
      <c r="B49"/>
      <c r="C49"/>
      <c r="D49"/>
      <c r="E49"/>
      <c r="F49"/>
      <c r="G49"/>
      <c r="H49"/>
      <c r="I49"/>
      <c r="J49"/>
      <c r="K49"/>
    </row>
    <row r="50" spans="2:18" x14ac:dyDescent="0.2">
      <c r="E50" s="107" t="s">
        <v>259</v>
      </c>
      <c r="K50" s="107" t="s">
        <v>276</v>
      </c>
      <c r="Q50" s="107" t="s">
        <v>291</v>
      </c>
    </row>
    <row r="51" spans="2:18" x14ac:dyDescent="0.2">
      <c r="C51" s="107">
        <v>2000</v>
      </c>
      <c r="D51" s="109">
        <v>2010</v>
      </c>
      <c r="E51" s="110">
        <v>2016</v>
      </c>
      <c r="F51" s="110" t="s">
        <v>14</v>
      </c>
      <c r="G51" s="111" t="s">
        <v>263</v>
      </c>
      <c r="I51" s="107">
        <v>2000</v>
      </c>
      <c r="J51" s="109">
        <v>2010</v>
      </c>
      <c r="K51" s="110">
        <v>2016</v>
      </c>
      <c r="L51" s="110" t="s">
        <v>14</v>
      </c>
      <c r="M51" s="111" t="s">
        <v>263</v>
      </c>
      <c r="O51" s="107">
        <v>2000</v>
      </c>
      <c r="P51" s="107">
        <v>2010</v>
      </c>
      <c r="Q51" s="107">
        <v>2016</v>
      </c>
      <c r="R51" s="107" t="s">
        <v>263</v>
      </c>
    </row>
    <row r="52" spans="2:18" x14ac:dyDescent="0.2">
      <c r="B52" s="107" t="s">
        <v>655</v>
      </c>
      <c r="C52" s="139"/>
      <c r="D52" s="138">
        <v>2226009</v>
      </c>
      <c r="E52" s="137">
        <v>2351319</v>
      </c>
      <c r="F52" s="142"/>
      <c r="G52" s="143">
        <v>5.6293572937036643E-2</v>
      </c>
      <c r="I52" s="139"/>
      <c r="J52" s="138">
        <v>867794</v>
      </c>
      <c r="K52" s="137">
        <v>896514</v>
      </c>
      <c r="L52" s="110" t="s">
        <v>656</v>
      </c>
      <c r="M52" s="143">
        <v>3.3095412044794041E-2</v>
      </c>
      <c r="O52" s="150"/>
      <c r="P52" s="148">
        <v>2.5651352740396915</v>
      </c>
      <c r="Q52" s="148">
        <v>2.6227353950970089</v>
      </c>
      <c r="R52" s="149">
        <v>2.2455003305383615E-2</v>
      </c>
    </row>
    <row r="53" spans="2:18" x14ac:dyDescent="0.2">
      <c r="B53" s="107" t="s">
        <v>4</v>
      </c>
      <c r="C53" s="112">
        <v>660486</v>
      </c>
      <c r="D53" s="112">
        <v>735334</v>
      </c>
      <c r="E53" s="113">
        <v>778193</v>
      </c>
      <c r="F53" s="107" t="s">
        <v>44</v>
      </c>
      <c r="G53" s="144">
        <v>0.17821271003473199</v>
      </c>
      <c r="I53" s="112">
        <v>272098</v>
      </c>
      <c r="J53" s="112">
        <v>304540</v>
      </c>
      <c r="K53" s="112">
        <v>313181</v>
      </c>
      <c r="L53" s="117" t="s">
        <v>278</v>
      </c>
      <c r="M53" s="144">
        <v>0.15098604179376549</v>
      </c>
      <c r="O53" s="148">
        <v>2.4273827812038311</v>
      </c>
      <c r="P53" s="148">
        <v>2.4145727983187757</v>
      </c>
      <c r="Q53" s="148">
        <v>2.4848027179171148</v>
      </c>
      <c r="R53" s="149">
        <v>2.3655081167217883E-2</v>
      </c>
    </row>
    <row r="54" spans="2:18" x14ac:dyDescent="0.2">
      <c r="B54" s="107" t="s">
        <v>265</v>
      </c>
      <c r="C54" s="112">
        <v>529121</v>
      </c>
      <c r="D54" s="112">
        <v>583776</v>
      </c>
      <c r="E54" s="113">
        <v>620589</v>
      </c>
      <c r="F54" s="107" t="s">
        <v>49</v>
      </c>
      <c r="G54" s="144">
        <v>0.17286783174358983</v>
      </c>
      <c r="I54" s="112">
        <v>223737</v>
      </c>
      <c r="J54" s="112">
        <v>248546</v>
      </c>
      <c r="K54" s="112">
        <v>256432</v>
      </c>
      <c r="L54" s="117" t="s">
        <v>280</v>
      </c>
      <c r="M54" s="144">
        <v>0.14613139534364009</v>
      </c>
      <c r="O54" s="148">
        <v>2.364923995584101</v>
      </c>
      <c r="P54" s="148">
        <v>2.3487644138308403</v>
      </c>
      <c r="Q54" s="148">
        <v>2.4200918762088977</v>
      </c>
      <c r="R54" s="149">
        <v>2.3327549100017043E-2</v>
      </c>
    </row>
    <row r="55" spans="2:18" x14ac:dyDescent="0.2">
      <c r="B55" s="107" t="s">
        <v>267</v>
      </c>
      <c r="C55" s="112">
        <v>90205</v>
      </c>
      <c r="D55" s="112">
        <v>105594</v>
      </c>
      <c r="E55" s="113">
        <v>110042</v>
      </c>
      <c r="F55" s="107" t="s">
        <v>47</v>
      </c>
      <c r="G55" s="144">
        <v>0.21991020453411672</v>
      </c>
      <c r="I55" s="112">
        <v>33327</v>
      </c>
      <c r="J55" s="112">
        <v>38704</v>
      </c>
      <c r="K55" s="112">
        <v>38921</v>
      </c>
      <c r="L55" s="117" t="s">
        <v>282</v>
      </c>
      <c r="M55" s="144">
        <v>0.16785189185945329</v>
      </c>
      <c r="O55" s="148">
        <v>2.7066642662105802</v>
      </c>
      <c r="P55" s="148">
        <v>2.7282451426209176</v>
      </c>
      <c r="Q55" s="148">
        <v>2.8273168726394493</v>
      </c>
      <c r="R55" s="149">
        <v>4.4576125652180262E-2</v>
      </c>
    </row>
    <row r="56" spans="2:18" x14ac:dyDescent="0.2">
      <c r="B56" s="107" t="s">
        <v>269</v>
      </c>
      <c r="C56" s="112">
        <v>7561</v>
      </c>
      <c r="D56" s="112">
        <v>8920</v>
      </c>
      <c r="E56" s="113">
        <v>9215</v>
      </c>
      <c r="F56" s="107" t="s">
        <v>46</v>
      </c>
      <c r="G56" s="144">
        <v>0.21875413305118371</v>
      </c>
      <c r="I56" s="112">
        <v>2831</v>
      </c>
      <c r="J56" s="112">
        <v>3544</v>
      </c>
      <c r="K56" s="112">
        <v>3693</v>
      </c>
      <c r="L56" s="117" t="s">
        <v>284</v>
      </c>
      <c r="M56" s="144">
        <v>0.30448604733309786</v>
      </c>
      <c r="O56" s="148">
        <v>2.6707877075238433</v>
      </c>
      <c r="P56" s="148">
        <v>2.5169300225733635</v>
      </c>
      <c r="Q56" s="148">
        <v>2.495261305171947</v>
      </c>
      <c r="R56" s="149">
        <v>-6.5720836537259422E-2</v>
      </c>
    </row>
    <row r="57" spans="2:18" x14ac:dyDescent="0.2">
      <c r="B57" s="107" t="s">
        <v>10</v>
      </c>
      <c r="C57" s="112">
        <v>777</v>
      </c>
      <c r="D57" s="112">
        <v>752</v>
      </c>
      <c r="E57" s="107">
        <v>939</v>
      </c>
      <c r="F57" s="107" t="s">
        <v>48</v>
      </c>
      <c r="G57" s="144">
        <v>0.20849420849420849</v>
      </c>
      <c r="I57" s="112">
        <v>306</v>
      </c>
      <c r="J57" s="112">
        <v>300</v>
      </c>
      <c r="K57" s="112">
        <v>344</v>
      </c>
      <c r="L57" s="117" t="s">
        <v>286</v>
      </c>
      <c r="M57" s="144">
        <v>0.12418300653594772</v>
      </c>
      <c r="O57" s="148">
        <v>2.5392156862745097</v>
      </c>
      <c r="P57" s="148">
        <v>2.5066666666666668</v>
      </c>
      <c r="Q57" s="148">
        <v>2.7296511627906979</v>
      </c>
      <c r="R57" s="149">
        <v>7.4997755230313504E-2</v>
      </c>
    </row>
    <row r="58" spans="2:18" x14ac:dyDescent="0.2">
      <c r="B58" s="107" t="s">
        <v>272</v>
      </c>
      <c r="C58" s="112">
        <v>13777</v>
      </c>
      <c r="D58" s="112">
        <v>15962</v>
      </c>
      <c r="E58" s="113">
        <v>16535</v>
      </c>
      <c r="F58" s="107" t="s">
        <v>50</v>
      </c>
      <c r="G58" s="144">
        <v>0.20018872033098642</v>
      </c>
      <c r="I58" s="112">
        <v>4671</v>
      </c>
      <c r="J58" s="112">
        <v>5671</v>
      </c>
      <c r="K58" s="112">
        <v>5896</v>
      </c>
      <c r="L58" s="117" t="s">
        <v>288</v>
      </c>
      <c r="M58" s="144">
        <v>0.26225647612930852</v>
      </c>
      <c r="O58" s="148">
        <v>2.9494754870477413</v>
      </c>
      <c r="P58" s="148">
        <v>2.8146711338388291</v>
      </c>
      <c r="Q58" s="148">
        <v>2.8044436906377204</v>
      </c>
      <c r="R58" s="149">
        <v>-4.9172063659084553E-2</v>
      </c>
    </row>
    <row r="59" spans="2:18" x14ac:dyDescent="0.2">
      <c r="B59" s="107" t="s">
        <v>274</v>
      </c>
      <c r="C59" s="112">
        <v>2860</v>
      </c>
      <c r="D59" s="112">
        <v>3878</v>
      </c>
      <c r="E59" s="113">
        <v>3996</v>
      </c>
      <c r="F59" s="107" t="s">
        <v>51</v>
      </c>
      <c r="G59" s="144">
        <v>0.39720279720279722</v>
      </c>
      <c r="I59" s="112">
        <v>1014</v>
      </c>
      <c r="J59" s="112">
        <v>1223</v>
      </c>
      <c r="K59" s="112">
        <v>1242</v>
      </c>
      <c r="L59" s="117" t="s">
        <v>290</v>
      </c>
      <c r="M59" s="144">
        <v>0.22485207100591717</v>
      </c>
      <c r="O59" s="148">
        <v>2.8205128205128207</v>
      </c>
      <c r="P59" s="148">
        <v>3.170891251022077</v>
      </c>
      <c r="Q59" s="148">
        <v>3.2173913043478262</v>
      </c>
      <c r="R59" s="149">
        <v>0.14071146245059282</v>
      </c>
    </row>
    <row r="60" spans="2:18" x14ac:dyDescent="0.2">
      <c r="B60" s="107" t="s">
        <v>7</v>
      </c>
      <c r="C60" s="112">
        <v>16185</v>
      </c>
      <c r="D60" s="112">
        <v>16452</v>
      </c>
      <c r="E60" s="112">
        <v>16877</v>
      </c>
      <c r="F60" s="112"/>
      <c r="G60" s="144">
        <v>4.2755637936360828E-2</v>
      </c>
      <c r="I60" s="112">
        <v>6212</v>
      </c>
      <c r="J60" s="112">
        <v>6552</v>
      </c>
      <c r="K60" s="112">
        <v>6653</v>
      </c>
      <c r="L60" s="112"/>
      <c r="M60" s="144">
        <v>7.099162910495814E-2</v>
      </c>
      <c r="O60" s="148">
        <v>2.6054410817772053</v>
      </c>
      <c r="P60" s="148">
        <v>2.5109890109890109</v>
      </c>
      <c r="Q60" s="148">
        <v>2.5367503381932961</v>
      </c>
      <c r="R60" s="149">
        <v>-2.6364343475022818E-2</v>
      </c>
    </row>
    <row r="61" spans="2:18" x14ac:dyDescent="0.2">
      <c r="B61" s="116" t="s">
        <v>275</v>
      </c>
      <c r="C61" s="1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0" workbookViewId="0">
      <selection activeCell="S28" sqref="S28"/>
    </sheetView>
  </sheetViews>
  <sheetFormatPr defaultRowHeight="15" x14ac:dyDescent="0.25"/>
  <cols>
    <col min="1" max="1" width="19.85546875" customWidth="1"/>
    <col min="7" max="9" width="13" customWidth="1"/>
    <col min="10" max="10" width="13.140625" bestFit="1" customWidth="1"/>
    <col min="12" max="12" width="11.42578125" bestFit="1" customWidth="1"/>
    <col min="14" max="14" width="12.28515625" customWidth="1"/>
  </cols>
  <sheetData>
    <row r="1" spans="1:18" x14ac:dyDescent="0.25">
      <c r="A1" t="s">
        <v>15</v>
      </c>
      <c r="B1" t="s">
        <v>16</v>
      </c>
      <c r="C1">
        <v>1990</v>
      </c>
      <c r="D1">
        <v>2000</v>
      </c>
      <c r="E1">
        <v>2010</v>
      </c>
      <c r="F1">
        <v>2016</v>
      </c>
      <c r="G1">
        <v>1990</v>
      </c>
      <c r="H1">
        <v>2000</v>
      </c>
      <c r="I1">
        <v>2010</v>
      </c>
      <c r="J1">
        <v>2016</v>
      </c>
    </row>
    <row r="2" spans="1:18" x14ac:dyDescent="0.25">
      <c r="A2" s="204" t="s">
        <v>17</v>
      </c>
      <c r="B2" t="s">
        <v>18</v>
      </c>
      <c r="C2" s="2">
        <v>0.2577000045776367</v>
      </c>
      <c r="D2" s="2">
        <v>0.26129999160766604</v>
      </c>
      <c r="E2" s="2">
        <v>0.2369000053405762</v>
      </c>
      <c r="F2" s="17">
        <v>0.22500000000000001</v>
      </c>
      <c r="G2" s="13"/>
      <c r="H2" s="13"/>
      <c r="I2" s="13"/>
      <c r="J2" s="13"/>
      <c r="P2">
        <f t="shared" ref="P2:R4" si="0">C2/100</f>
        <v>2.5770000457763669E-3</v>
      </c>
      <c r="Q2">
        <f t="shared" si="0"/>
        <v>2.6129999160766602E-3</v>
      </c>
      <c r="R2">
        <f t="shared" si="0"/>
        <v>2.369000053405762E-3</v>
      </c>
    </row>
    <row r="3" spans="1:18" x14ac:dyDescent="0.25">
      <c r="A3" s="204"/>
      <c r="B3" t="s">
        <v>19</v>
      </c>
      <c r="C3" s="2">
        <v>0.62259998321533205</v>
      </c>
      <c r="D3" s="2">
        <v>0.63509998321533201</v>
      </c>
      <c r="E3" s="2">
        <v>0.64980003356933591</v>
      </c>
      <c r="F3" s="17">
        <v>0.64200000000000002</v>
      </c>
      <c r="G3" s="13"/>
      <c r="H3" s="13"/>
      <c r="I3" s="13"/>
      <c r="J3" s="13"/>
      <c r="P3">
        <f t="shared" si="0"/>
        <v>6.2259998321533205E-3</v>
      </c>
      <c r="Q3">
        <f t="shared" si="0"/>
        <v>6.3509998321533197E-3</v>
      </c>
      <c r="R3">
        <f t="shared" si="0"/>
        <v>6.4980003356933588E-3</v>
      </c>
    </row>
    <row r="4" spans="1:18" x14ac:dyDescent="0.25">
      <c r="A4" s="204"/>
      <c r="B4" t="s">
        <v>20</v>
      </c>
      <c r="C4" s="2">
        <v>0.1197000026702881</v>
      </c>
      <c r="D4" s="2">
        <v>0.10369999885559081</v>
      </c>
      <c r="E4" s="2">
        <v>0.11329999923706049</v>
      </c>
      <c r="F4" s="17">
        <v>0.13100000000000001</v>
      </c>
      <c r="G4" s="13"/>
      <c r="H4" s="13"/>
      <c r="I4" s="13"/>
      <c r="J4" s="13"/>
      <c r="P4">
        <f t="shared" si="0"/>
        <v>1.1970000267028809E-3</v>
      </c>
      <c r="Q4">
        <f t="shared" si="0"/>
        <v>1.0369999885559082E-3</v>
      </c>
      <c r="R4">
        <f t="shared" si="0"/>
        <v>1.1329999923706049E-3</v>
      </c>
    </row>
    <row r="5" spans="1:18" ht="21" x14ac:dyDescent="0.35">
      <c r="A5" s="204" t="s">
        <v>4</v>
      </c>
      <c r="B5" t="s">
        <v>18</v>
      </c>
      <c r="C5" s="2">
        <v>0.23177213215621953</v>
      </c>
      <c r="D5" s="2">
        <v>0.22893933540876074</v>
      </c>
      <c r="E5" s="2">
        <v>0.20509975711548054</v>
      </c>
      <c r="F5" s="2">
        <f>J5/SUM($J$5:$J$7)</f>
        <v>0.19741889222853456</v>
      </c>
      <c r="G5" s="11">
        <f>G8+G11+G14</f>
        <v>135230</v>
      </c>
      <c r="H5" s="11">
        <f t="shared" ref="H5:I5" si="1">H8+H11+H14</f>
        <v>151124</v>
      </c>
      <c r="I5" s="11">
        <f t="shared" si="1"/>
        <v>150478</v>
      </c>
      <c r="J5" s="14">
        <v>153630</v>
      </c>
    </row>
    <row r="6" spans="1:18" ht="21" x14ac:dyDescent="0.35">
      <c r="A6" s="204"/>
      <c r="B6" t="s">
        <v>19</v>
      </c>
      <c r="C6" s="2">
        <v>0.63248614731747277</v>
      </c>
      <c r="D6" s="2">
        <v>0.65920573242135716</v>
      </c>
      <c r="E6" s="2">
        <v>0.68979885018304932</v>
      </c>
      <c r="F6" s="2">
        <f t="shared" ref="F6:F7" si="2">J6/SUM($J$5:$J$7)</f>
        <v>0.6834898283587747</v>
      </c>
      <c r="G6" s="11">
        <f t="shared" ref="G6:I7" si="3">G9+G12+G15</f>
        <v>369031</v>
      </c>
      <c r="H6" s="11">
        <f t="shared" si="3"/>
        <v>435145</v>
      </c>
      <c r="I6" s="11">
        <f t="shared" si="3"/>
        <v>506093</v>
      </c>
      <c r="J6" s="14">
        <v>531887</v>
      </c>
    </row>
    <row r="7" spans="1:18" ht="21" x14ac:dyDescent="0.35">
      <c r="A7" s="204"/>
      <c r="B7" t="s">
        <v>20</v>
      </c>
      <c r="C7" s="2">
        <v>0.13574172052630767</v>
      </c>
      <c r="D7" s="2">
        <v>0.11185493216988207</v>
      </c>
      <c r="E7" s="2">
        <v>0.10510139270147012</v>
      </c>
      <c r="F7" s="2">
        <f t="shared" si="2"/>
        <v>0.11909127941269068</v>
      </c>
      <c r="G7" s="11">
        <f t="shared" si="3"/>
        <v>79200</v>
      </c>
      <c r="H7" s="11">
        <f t="shared" si="3"/>
        <v>73836</v>
      </c>
      <c r="I7" s="11">
        <f t="shared" si="3"/>
        <v>77111</v>
      </c>
      <c r="J7" s="14">
        <v>92676</v>
      </c>
    </row>
    <row r="8" spans="1:18" ht="21" x14ac:dyDescent="0.35">
      <c r="A8" s="204" t="s">
        <v>6</v>
      </c>
      <c r="B8" t="s">
        <v>18</v>
      </c>
      <c r="C8" s="2">
        <v>0.27739999771118162</v>
      </c>
      <c r="D8" s="2">
        <v>0.27930000305175784</v>
      </c>
      <c r="E8" s="2">
        <v>0.26579999923706049</v>
      </c>
      <c r="F8" s="2">
        <f>J8/SUM($J$8:$J$10)</f>
        <v>0.25291252430890021</v>
      </c>
      <c r="G8" s="11">
        <v>19021</v>
      </c>
      <c r="H8" s="12">
        <v>25103</v>
      </c>
      <c r="I8" s="12">
        <v>26825</v>
      </c>
      <c r="J8" s="14">
        <v>27831</v>
      </c>
      <c r="P8">
        <f t="shared" ref="P8:P16" si="4">C8/100</f>
        <v>2.773999977111816E-3</v>
      </c>
      <c r="Q8">
        <f t="shared" ref="Q8:Q16" si="5">D8/100</f>
        <v>2.7930000305175784E-3</v>
      </c>
      <c r="R8">
        <f t="shared" ref="R8:R16" si="6">E8/100</f>
        <v>2.6579999923706048E-3</v>
      </c>
    </row>
    <row r="9" spans="1:18" ht="21" x14ac:dyDescent="0.35">
      <c r="A9" s="204"/>
      <c r="B9" t="s">
        <v>19</v>
      </c>
      <c r="C9" s="2">
        <v>0.62310001373291024</v>
      </c>
      <c r="D9" s="2">
        <v>0.62220001220703114</v>
      </c>
      <c r="E9" s="2">
        <v>0.62919998168945313</v>
      </c>
      <c r="F9" s="2">
        <f>J9/SUM($J$8:$J$10)</f>
        <v>0.62003598625979173</v>
      </c>
      <c r="G9" s="11">
        <v>42726</v>
      </c>
      <c r="H9" s="12">
        <v>55927</v>
      </c>
      <c r="I9" s="12">
        <v>63510</v>
      </c>
      <c r="J9" s="14">
        <v>68230</v>
      </c>
      <c r="P9">
        <f t="shared" si="4"/>
        <v>6.2310001373291025E-3</v>
      </c>
      <c r="Q9">
        <f t="shared" si="5"/>
        <v>6.2220001220703114E-3</v>
      </c>
      <c r="R9">
        <f t="shared" si="6"/>
        <v>6.2919998168945316E-3</v>
      </c>
    </row>
    <row r="10" spans="1:18" ht="21" x14ac:dyDescent="0.35">
      <c r="A10" s="204"/>
      <c r="B10" t="s">
        <v>20</v>
      </c>
      <c r="C10" s="2">
        <v>9.9499998092651365E-2</v>
      </c>
      <c r="D10" s="2">
        <v>9.8599996566772458E-2</v>
      </c>
      <c r="E10" s="2">
        <v>0.105</v>
      </c>
      <c r="F10" s="2">
        <f>J10/SUM($J$8:$J$10)</f>
        <v>0.12705148943130803</v>
      </c>
      <c r="G10" s="11">
        <v>6821</v>
      </c>
      <c r="H10" s="12">
        <v>8862</v>
      </c>
      <c r="I10" s="12">
        <v>10602</v>
      </c>
      <c r="J10" s="14">
        <v>13981</v>
      </c>
      <c r="P10">
        <f t="shared" si="4"/>
        <v>9.9499998092651373E-4</v>
      </c>
      <c r="Q10">
        <f t="shared" si="5"/>
        <v>9.8599996566772459E-4</v>
      </c>
      <c r="R10">
        <f t="shared" si="6"/>
        <v>1.0499999999999999E-3</v>
      </c>
    </row>
    <row r="11" spans="1:18" ht="21" x14ac:dyDescent="0.35">
      <c r="A11" s="204" t="s">
        <v>5</v>
      </c>
      <c r="B11" t="s">
        <v>18</v>
      </c>
      <c r="C11" s="2">
        <v>0.22319999694824219</v>
      </c>
      <c r="D11" s="2">
        <v>0.21690000534057621</v>
      </c>
      <c r="E11" s="2">
        <v>0.19090000152587891</v>
      </c>
      <c r="F11" s="2">
        <f>J11/SUM($J$11:$J$13)</f>
        <v>0.18415891999374787</v>
      </c>
      <c r="G11" s="11">
        <v>108413</v>
      </c>
      <c r="H11" s="12">
        <v>114889</v>
      </c>
      <c r="I11" s="12">
        <v>111163</v>
      </c>
      <c r="J11" s="14">
        <v>114287</v>
      </c>
      <c r="P11">
        <f t="shared" si="4"/>
        <v>2.231999969482422E-3</v>
      </c>
      <c r="Q11">
        <f t="shared" si="5"/>
        <v>2.1690000534057619E-3</v>
      </c>
      <c r="R11">
        <f t="shared" si="6"/>
        <v>1.9090000152587891E-3</v>
      </c>
    </row>
    <row r="12" spans="1:18" ht="21" x14ac:dyDescent="0.35">
      <c r="A12" s="204"/>
      <c r="B12" t="s">
        <v>19</v>
      </c>
      <c r="C12" s="2">
        <v>0.63369998931884775</v>
      </c>
      <c r="D12" s="2">
        <v>0.6666999816894531</v>
      </c>
      <c r="E12" s="2">
        <v>0.70440002441406246</v>
      </c>
      <c r="F12" s="2">
        <f>J12/SUM($J$11:$J$13)</f>
        <v>0.69953060721346982</v>
      </c>
      <c r="G12" s="11">
        <v>307830</v>
      </c>
      <c r="H12" s="12">
        <v>353164</v>
      </c>
      <c r="I12" s="12">
        <v>410188</v>
      </c>
      <c r="J12" s="14">
        <v>434121</v>
      </c>
      <c r="P12">
        <f t="shared" si="4"/>
        <v>6.3369998931884775E-3</v>
      </c>
      <c r="Q12">
        <f t="shared" si="5"/>
        <v>6.666999816894531E-3</v>
      </c>
      <c r="R12">
        <f t="shared" si="6"/>
        <v>7.0440002441406243E-3</v>
      </c>
    </row>
    <row r="13" spans="1:18" ht="21" x14ac:dyDescent="0.35">
      <c r="A13" s="204"/>
      <c r="B13" t="s">
        <v>20</v>
      </c>
      <c r="C13" s="2">
        <v>0.1431999969482422</v>
      </c>
      <c r="D13" s="2">
        <v>0.1164000034332275</v>
      </c>
      <c r="E13" s="2">
        <v>0.1047000026702881</v>
      </c>
      <c r="F13" s="2">
        <f>J13/SUM($J$11:$J$13)</f>
        <v>0.11631047279278234</v>
      </c>
      <c r="G13" s="11">
        <v>69547</v>
      </c>
      <c r="H13" s="12">
        <v>61629</v>
      </c>
      <c r="I13" s="12">
        <v>60938</v>
      </c>
      <c r="J13" s="14">
        <v>72181</v>
      </c>
      <c r="P13">
        <f t="shared" si="4"/>
        <v>1.4319999694824221E-3</v>
      </c>
      <c r="Q13">
        <f t="shared" si="5"/>
        <v>1.164000034332275E-3</v>
      </c>
      <c r="R13">
        <f t="shared" si="6"/>
        <v>1.047000026702881E-3</v>
      </c>
    </row>
    <row r="14" spans="1:18" ht="21" x14ac:dyDescent="0.35">
      <c r="A14" s="204" t="s">
        <v>21</v>
      </c>
      <c r="B14" t="s">
        <v>18</v>
      </c>
      <c r="C14" s="2">
        <v>0.2679000091552734</v>
      </c>
      <c r="D14" s="2">
        <v>0.27469999313354487</v>
      </c>
      <c r="E14" s="2">
        <v>0.2475</v>
      </c>
      <c r="F14" s="2">
        <f>J14/SUM($J$14:$J$16)</f>
        <v>0.24204196627559818</v>
      </c>
      <c r="G14" s="11">
        <v>7796</v>
      </c>
      <c r="H14" s="12">
        <v>11132</v>
      </c>
      <c r="I14" s="12">
        <v>12490</v>
      </c>
      <c r="J14" s="14">
        <f>J5-J8-J11</f>
        <v>11512</v>
      </c>
      <c r="P14">
        <f t="shared" si="4"/>
        <v>2.6790000915527341E-3</v>
      </c>
      <c r="Q14">
        <f t="shared" si="5"/>
        <v>2.7469999313354488E-3</v>
      </c>
      <c r="R14">
        <f t="shared" si="6"/>
        <v>2.4749999999999998E-3</v>
      </c>
    </row>
    <row r="15" spans="1:18" ht="21" x14ac:dyDescent="0.35">
      <c r="A15" s="204"/>
      <c r="B15" t="s">
        <v>19</v>
      </c>
      <c r="C15" s="2">
        <v>0.63479999542236332</v>
      </c>
      <c r="D15" s="2">
        <v>0.64279998779296876</v>
      </c>
      <c r="E15" s="2">
        <v>0.64199996948242188</v>
      </c>
      <c r="F15" s="2">
        <f>J15/SUM($J$14:$J$16)</f>
        <v>0.6209999579496237</v>
      </c>
      <c r="G15" s="11">
        <v>18475</v>
      </c>
      <c r="H15" s="12">
        <v>26054</v>
      </c>
      <c r="I15" s="12">
        <v>32395</v>
      </c>
      <c r="J15" s="14">
        <f t="shared" ref="J15:J16" si="7">J6-J9-J12</f>
        <v>29536</v>
      </c>
      <c r="P15">
        <f t="shared" si="4"/>
        <v>6.3479999542236333E-3</v>
      </c>
      <c r="Q15">
        <f t="shared" si="5"/>
        <v>6.4279998779296875E-3</v>
      </c>
      <c r="R15">
        <f t="shared" si="6"/>
        <v>6.419999694824219E-3</v>
      </c>
    </row>
    <row r="16" spans="1:18" ht="21" x14ac:dyDescent="0.35">
      <c r="A16" s="204"/>
      <c r="B16" t="s">
        <v>20</v>
      </c>
      <c r="C16" s="2">
        <v>9.7299995422363283E-2</v>
      </c>
      <c r="D16" s="2">
        <v>8.2500000000000004E-2</v>
      </c>
      <c r="E16" s="2">
        <v>0.1103999996185303</v>
      </c>
      <c r="F16" s="2">
        <f>J16/SUM($J$14:$J$16)</f>
        <v>0.13695807577477817</v>
      </c>
      <c r="G16" s="11">
        <v>2832</v>
      </c>
      <c r="H16" s="12">
        <v>3345</v>
      </c>
      <c r="I16" s="12">
        <v>5571</v>
      </c>
      <c r="J16" s="14">
        <f t="shared" si="7"/>
        <v>6514</v>
      </c>
      <c r="P16">
        <f t="shared" si="4"/>
        <v>9.7299995422363283E-4</v>
      </c>
      <c r="Q16">
        <f t="shared" si="5"/>
        <v>8.25E-4</v>
      </c>
      <c r="R16">
        <f t="shared" si="6"/>
        <v>1.1039999961853029E-3</v>
      </c>
    </row>
    <row r="24" spans="14:15" ht="15.75" thickBot="1" x14ac:dyDescent="0.3"/>
    <row r="25" spans="14:15" x14ac:dyDescent="0.25">
      <c r="N25" s="22" t="s">
        <v>61</v>
      </c>
      <c r="O25" s="24" t="s">
        <v>63</v>
      </c>
    </row>
    <row r="26" spans="14:15" x14ac:dyDescent="0.25">
      <c r="N26" t="s">
        <v>155</v>
      </c>
      <c r="O26">
        <v>37.6</v>
      </c>
    </row>
    <row r="27" spans="14:15" x14ac:dyDescent="0.25">
      <c r="N27" s="25" t="s">
        <v>62</v>
      </c>
      <c r="O27" s="33">
        <v>36.700000000000003</v>
      </c>
    </row>
    <row r="28" spans="14:15" x14ac:dyDescent="0.25">
      <c r="N28" s="25" t="s">
        <v>6</v>
      </c>
      <c r="O28" s="33">
        <v>35.200000000000003</v>
      </c>
    </row>
    <row r="29" spans="14:15" ht="15.75" thickBot="1" x14ac:dyDescent="0.3">
      <c r="N29" s="34" t="s">
        <v>5</v>
      </c>
      <c r="O29" s="35">
        <v>36.799999999999997</v>
      </c>
    </row>
  </sheetData>
  <mergeCells count="5">
    <mergeCell ref="A2:A4"/>
    <mergeCell ref="A5:A7"/>
    <mergeCell ref="A8:A10"/>
    <mergeCell ref="A11:A13"/>
    <mergeCell ref="A14:A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R13" sqref="R13"/>
    </sheetView>
  </sheetViews>
  <sheetFormatPr defaultRowHeight="15" x14ac:dyDescent="0.25"/>
  <cols>
    <col min="1" max="1" width="36.7109375" customWidth="1"/>
    <col min="6" max="6" width="10.5703125" bestFit="1" customWidth="1"/>
    <col min="13" max="13" width="28.42578125" customWidth="1"/>
  </cols>
  <sheetData>
    <row r="1" spans="1:11" x14ac:dyDescent="0.25">
      <c r="C1">
        <v>1990</v>
      </c>
      <c r="D1">
        <v>2000</v>
      </c>
      <c r="E1">
        <v>2010</v>
      </c>
      <c r="F1" s="9" t="s">
        <v>8</v>
      </c>
      <c r="G1" s="9"/>
      <c r="H1">
        <v>1990</v>
      </c>
      <c r="I1">
        <v>2000</v>
      </c>
      <c r="J1">
        <v>2010</v>
      </c>
      <c r="K1" s="9" t="s">
        <v>8</v>
      </c>
    </row>
    <row r="2" spans="1:11" x14ac:dyDescent="0.25">
      <c r="A2" s="204" t="s">
        <v>0</v>
      </c>
      <c r="B2" t="s">
        <v>1</v>
      </c>
      <c r="C2" s="1">
        <v>1397073</v>
      </c>
      <c r="D2" s="1">
        <v>1696550</v>
      </c>
      <c r="E2" s="1">
        <v>1914014</v>
      </c>
      <c r="F2" s="1">
        <v>1971512</v>
      </c>
      <c r="G2" s="1"/>
      <c r="H2" s="2">
        <f>C2/(C3+C2)</f>
        <v>0.49152541180253745</v>
      </c>
      <c r="I2" s="2">
        <f t="shared" ref="I2:K2" si="0">D2/(D3+D2)</f>
        <v>0.49586441102017043</v>
      </c>
      <c r="J2" s="2">
        <f t="shared" si="0"/>
        <v>0.49474076833144598</v>
      </c>
      <c r="K2" s="2">
        <f t="shared" si="0"/>
        <v>0.49507278140817779</v>
      </c>
    </row>
    <row r="3" spans="1:11" ht="15.75" thickBot="1" x14ac:dyDescent="0.3">
      <c r="A3" s="204"/>
      <c r="B3" t="s">
        <v>2</v>
      </c>
      <c r="C3" s="1">
        <v>1445248</v>
      </c>
      <c r="D3" s="1">
        <v>1724849</v>
      </c>
      <c r="E3" s="1">
        <v>1954707</v>
      </c>
      <c r="F3" s="1">
        <v>2010755</v>
      </c>
      <c r="G3" s="1"/>
      <c r="H3" s="2">
        <f>C3/(C2+C3)</f>
        <v>0.50847458819746261</v>
      </c>
      <c r="I3" s="2">
        <f t="shared" ref="I3:K3" si="1">D3/(D2+D3)</f>
        <v>0.50413558897982957</v>
      </c>
      <c r="J3" s="2">
        <f t="shared" si="1"/>
        <v>0.50525923166855402</v>
      </c>
      <c r="K3" s="2">
        <f t="shared" si="1"/>
        <v>0.50492721859182221</v>
      </c>
    </row>
    <row r="4" spans="1:11" x14ac:dyDescent="0.25">
      <c r="A4" s="207" t="s">
        <v>3</v>
      </c>
      <c r="B4" s="3" t="s">
        <v>1</v>
      </c>
      <c r="C4" s="4">
        <v>746461</v>
      </c>
      <c r="D4" s="4">
        <v>956567</v>
      </c>
      <c r="E4" s="4">
        <v>1099122</v>
      </c>
      <c r="F4" s="4">
        <v>1161988</v>
      </c>
      <c r="G4" s="4"/>
      <c r="H4" s="5">
        <f>C4/(C4+C5)</f>
        <v>0.48992082098348949</v>
      </c>
      <c r="I4" s="5">
        <f t="shared" ref="I4:K4" si="2">D4/(D4+D5)</f>
        <v>0.4961753344734452</v>
      </c>
      <c r="J4" s="5">
        <f t="shared" si="2"/>
        <v>0.49376350230389904</v>
      </c>
      <c r="K4" s="5">
        <f t="shared" si="2"/>
        <v>0.49418560390997562</v>
      </c>
    </row>
    <row r="5" spans="1:11" ht="15.75" thickBot="1" x14ac:dyDescent="0.3">
      <c r="A5" s="208"/>
      <c r="B5" s="6" t="s">
        <v>2</v>
      </c>
      <c r="C5" s="7">
        <v>777175</v>
      </c>
      <c r="D5" s="7">
        <v>971314</v>
      </c>
      <c r="E5" s="7">
        <v>1126887</v>
      </c>
      <c r="F5" s="7">
        <v>1189331</v>
      </c>
      <c r="G5" s="7"/>
      <c r="H5" s="8">
        <f>C5/(C5+C4)</f>
        <v>0.51007917901651045</v>
      </c>
      <c r="I5" s="8">
        <f t="shared" ref="I5:K5" si="3">D5/(D5+D4)</f>
        <v>0.5038246655265548</v>
      </c>
      <c r="J5" s="8">
        <f t="shared" si="3"/>
        <v>0.50623649769610091</v>
      </c>
      <c r="K5" s="8">
        <f t="shared" si="3"/>
        <v>0.50581439609002432</v>
      </c>
    </row>
    <row r="6" spans="1:11" x14ac:dyDescent="0.25">
      <c r="A6" s="207" t="s">
        <v>4</v>
      </c>
      <c r="B6" s="3" t="s">
        <v>1</v>
      </c>
      <c r="C6" s="4">
        <f t="shared" ref="C6:E7" si="4">C8+C10+C12</f>
        <v>283391</v>
      </c>
      <c r="D6" s="4">
        <f t="shared" si="4"/>
        <v>326094</v>
      </c>
      <c r="E6" s="4">
        <f t="shared" si="4"/>
        <v>362878</v>
      </c>
      <c r="F6" s="15" t="s">
        <v>55</v>
      </c>
      <c r="G6" s="4"/>
      <c r="H6" s="5">
        <f>C6/(C6+C7)</f>
        <v>0.48570600998865393</v>
      </c>
      <c r="I6" s="5">
        <f t="shared" ref="I6:K6" si="5">D6/(D6+D7)</f>
        <v>0.49400322675937919</v>
      </c>
      <c r="J6" s="5">
        <f t="shared" si="5"/>
        <v>0.49459847726944373</v>
      </c>
      <c r="K6" s="5">
        <f t="shared" si="5"/>
        <v>0.49496204669021693</v>
      </c>
    </row>
    <row r="7" spans="1:11" ht="15.75" thickBot="1" x14ac:dyDescent="0.3">
      <c r="A7" s="208"/>
      <c r="B7" s="6" t="s">
        <v>2</v>
      </c>
      <c r="C7" s="7">
        <f t="shared" si="4"/>
        <v>300071</v>
      </c>
      <c r="D7" s="7">
        <f t="shared" si="4"/>
        <v>334011</v>
      </c>
      <c r="E7" s="7">
        <f t="shared" si="4"/>
        <v>370804</v>
      </c>
      <c r="F7" s="16" t="s">
        <v>56</v>
      </c>
      <c r="G7" s="7"/>
      <c r="H7" s="8">
        <f>C7/(C7+C6)</f>
        <v>0.51429399001134601</v>
      </c>
      <c r="I7" s="8">
        <f t="shared" ref="I7:K7" si="6">D7/(D7+D6)</f>
        <v>0.50599677324062076</v>
      </c>
      <c r="J7" s="8">
        <f t="shared" si="6"/>
        <v>0.50540152273055627</v>
      </c>
      <c r="K7" s="8">
        <f t="shared" si="6"/>
        <v>0.50503795330978307</v>
      </c>
    </row>
    <row r="8" spans="1:11" x14ac:dyDescent="0.25">
      <c r="A8" s="205" t="s">
        <v>5</v>
      </c>
      <c r="B8" s="3" t="s">
        <v>1</v>
      </c>
      <c r="C8" s="4">
        <v>235297</v>
      </c>
      <c r="D8" s="4">
        <v>261502</v>
      </c>
      <c r="E8" s="4">
        <v>288387</v>
      </c>
      <c r="F8" s="15" t="s">
        <v>59</v>
      </c>
      <c r="G8" s="4"/>
      <c r="H8" s="5">
        <f>C8/(C8+C9)</f>
        <v>0.48435949690195351</v>
      </c>
      <c r="I8" s="5">
        <f t="shared" ref="I8:K8" si="7">D8/(D8+D9)</f>
        <v>0.49369621773063838</v>
      </c>
      <c r="J8" s="5">
        <f t="shared" si="7"/>
        <v>0.49526437902828319</v>
      </c>
      <c r="K8" s="5">
        <f t="shared" si="7"/>
        <v>0.49373740108187547</v>
      </c>
    </row>
    <row r="9" spans="1:11" ht="15.75" thickBot="1" x14ac:dyDescent="0.3">
      <c r="A9" s="206"/>
      <c r="B9" s="6" t="s">
        <v>2</v>
      </c>
      <c r="C9" s="7">
        <v>250493</v>
      </c>
      <c r="D9" s="7">
        <v>268180</v>
      </c>
      <c r="E9" s="7">
        <v>293902</v>
      </c>
      <c r="F9" s="16" t="s">
        <v>60</v>
      </c>
      <c r="G9" s="7"/>
      <c r="H9" s="8">
        <f>C9/(C8+C9)</f>
        <v>0.51564050309804643</v>
      </c>
      <c r="I9" s="8">
        <f t="shared" ref="I9:K9" si="8">D9/(D8+D9)</f>
        <v>0.50630378226936157</v>
      </c>
      <c r="J9" s="8">
        <f t="shared" si="8"/>
        <v>0.50473562097171676</v>
      </c>
      <c r="K9" s="8">
        <f t="shared" si="8"/>
        <v>0.50626259891812453</v>
      </c>
    </row>
    <row r="10" spans="1:11" x14ac:dyDescent="0.25">
      <c r="A10" s="205" t="s">
        <v>6</v>
      </c>
      <c r="B10" s="3" t="s">
        <v>1</v>
      </c>
      <c r="C10" s="4">
        <v>33377</v>
      </c>
      <c r="D10" s="4">
        <v>44122</v>
      </c>
      <c r="E10" s="4">
        <v>49506</v>
      </c>
      <c r="F10" s="15" t="s">
        <v>57</v>
      </c>
      <c r="G10" s="4"/>
      <c r="H10" s="5">
        <f>C10/(C10+C11)</f>
        <v>0.48677225527943063</v>
      </c>
      <c r="I10" s="5">
        <f t="shared" ref="I10:K10" si="9">D10/(D10+D11)</f>
        <v>0.49083344457793798</v>
      </c>
      <c r="J10" s="5">
        <f t="shared" si="9"/>
        <v>0.49046434904940706</v>
      </c>
      <c r="K10" s="5">
        <f t="shared" si="9"/>
        <v>0.50193562457970597</v>
      </c>
    </row>
    <row r="11" spans="1:11" ht="15.75" thickBot="1" x14ac:dyDescent="0.3">
      <c r="A11" s="206"/>
      <c r="B11" s="6" t="s">
        <v>2</v>
      </c>
      <c r="C11" s="7">
        <v>35191</v>
      </c>
      <c r="D11" s="7">
        <v>45770</v>
      </c>
      <c r="E11" s="7">
        <v>51431</v>
      </c>
      <c r="F11" s="16" t="s">
        <v>58</v>
      </c>
      <c r="G11" s="7"/>
      <c r="H11" s="8">
        <f>C11/(C10+C11)</f>
        <v>0.51322774472056931</v>
      </c>
      <c r="I11" s="8">
        <f t="shared" ref="I11:K11" si="10">D11/(D10+D11)</f>
        <v>0.50916655542206202</v>
      </c>
      <c r="J11" s="8">
        <f t="shared" si="10"/>
        <v>0.50953565095059294</v>
      </c>
      <c r="K11" s="8">
        <f t="shared" si="10"/>
        <v>0.49806437542029408</v>
      </c>
    </row>
    <row r="12" spans="1:11" x14ac:dyDescent="0.25">
      <c r="A12" s="205" t="s">
        <v>7</v>
      </c>
      <c r="B12" s="3" t="s">
        <v>1</v>
      </c>
      <c r="C12" s="4">
        <v>14717</v>
      </c>
      <c r="D12" s="4">
        <v>20470</v>
      </c>
      <c r="E12" s="4">
        <v>24985</v>
      </c>
      <c r="F12" s="15">
        <f>F6-F8-F10</f>
        <v>23534</v>
      </c>
      <c r="G12" s="4"/>
      <c r="H12" s="5">
        <f>C12/(C12+C13)</f>
        <v>0.50566932380428808</v>
      </c>
      <c r="I12" s="5">
        <f t="shared" ref="I12:K12" si="11">D12/(D12+D13)</f>
        <v>0.50504552071254105</v>
      </c>
      <c r="J12" s="5">
        <f t="shared" si="11"/>
        <v>0.49518392262565403</v>
      </c>
      <c r="K12" s="5">
        <f t="shared" si="11"/>
        <v>0.49480677852066773</v>
      </c>
    </row>
    <row r="13" spans="1:11" ht="15.75" thickBot="1" x14ac:dyDescent="0.3">
      <c r="A13" s="206"/>
      <c r="B13" s="6" t="s">
        <v>2</v>
      </c>
      <c r="C13" s="7">
        <v>14387</v>
      </c>
      <c r="D13" s="7">
        <v>20061</v>
      </c>
      <c r="E13" s="7">
        <v>25471</v>
      </c>
      <c r="F13" s="16">
        <f>F7-F9-F11</f>
        <v>24028</v>
      </c>
      <c r="G13" s="7"/>
      <c r="H13" s="8">
        <f>C13/(C12+C13)</f>
        <v>0.49433067619571192</v>
      </c>
      <c r="I13" s="8">
        <f t="shared" ref="I13:K13" si="12">D13/(D12+D13)</f>
        <v>0.494954479287459</v>
      </c>
      <c r="J13" s="8">
        <f t="shared" si="12"/>
        <v>0.50481607737434597</v>
      </c>
      <c r="K13" s="8">
        <f t="shared" si="12"/>
        <v>0.50519322147933221</v>
      </c>
    </row>
    <row r="20" spans="1:21" x14ac:dyDescent="0.25">
      <c r="C20">
        <v>1990</v>
      </c>
      <c r="D20">
        <v>2000</v>
      </c>
      <c r="E20">
        <v>2010</v>
      </c>
      <c r="F20" t="s">
        <v>8</v>
      </c>
      <c r="U20" s="9"/>
    </row>
    <row r="21" spans="1:21" x14ac:dyDescent="0.25">
      <c r="A21" t="s">
        <v>0</v>
      </c>
      <c r="B21" t="s">
        <v>1</v>
      </c>
      <c r="C21" s="38">
        <v>0.49152541180253745</v>
      </c>
      <c r="D21" s="38">
        <v>0.49586441102017043</v>
      </c>
      <c r="E21" s="38">
        <v>0.49474076833144598</v>
      </c>
      <c r="F21" s="38">
        <v>0.49507278140817779</v>
      </c>
    </row>
    <row r="22" spans="1:21" x14ac:dyDescent="0.25">
      <c r="B22" t="s">
        <v>2</v>
      </c>
      <c r="C22" s="38">
        <v>0.50847458819746261</v>
      </c>
      <c r="D22" s="38">
        <v>0.50413558897982957</v>
      </c>
      <c r="E22" s="38">
        <v>0.50525923166855402</v>
      </c>
      <c r="F22" s="38">
        <v>0.50492721859182221</v>
      </c>
    </row>
    <row r="23" spans="1:21" x14ac:dyDescent="0.25">
      <c r="A23" t="s">
        <v>3</v>
      </c>
      <c r="B23" t="s">
        <v>1</v>
      </c>
      <c r="C23" s="38">
        <v>0.48992082098348949</v>
      </c>
      <c r="D23" s="38">
        <v>0.4961753344734452</v>
      </c>
      <c r="E23" s="38">
        <v>0.49376350230389904</v>
      </c>
      <c r="F23" s="38">
        <v>0.49418560390997562</v>
      </c>
    </row>
    <row r="24" spans="1:21" x14ac:dyDescent="0.25">
      <c r="B24" t="s">
        <v>2</v>
      </c>
      <c r="C24" s="38">
        <v>0.51007917901651045</v>
      </c>
      <c r="D24" s="38">
        <v>0.5038246655265548</v>
      </c>
      <c r="E24" s="38">
        <v>0.50623649769610091</v>
      </c>
      <c r="F24" s="38">
        <v>0.50581439609002432</v>
      </c>
    </row>
    <row r="25" spans="1:21" x14ac:dyDescent="0.25">
      <c r="A25" t="s">
        <v>4</v>
      </c>
      <c r="B25" t="s">
        <v>1</v>
      </c>
      <c r="C25" s="38">
        <v>0.48570600998865393</v>
      </c>
      <c r="D25" s="38">
        <v>0.49400322675937919</v>
      </c>
      <c r="E25" s="38">
        <v>0.49459847726944373</v>
      </c>
      <c r="F25" s="38">
        <v>0.49496204669021693</v>
      </c>
    </row>
    <row r="26" spans="1:21" x14ac:dyDescent="0.25">
      <c r="B26" t="s">
        <v>2</v>
      </c>
      <c r="C26" s="38">
        <v>0.51429399001134601</v>
      </c>
      <c r="D26" s="38">
        <v>0.50599677324062076</v>
      </c>
      <c r="E26" s="38">
        <v>0.50540152273055627</v>
      </c>
      <c r="F26" s="38">
        <v>0.50503795330978307</v>
      </c>
    </row>
    <row r="27" spans="1:21" x14ac:dyDescent="0.25">
      <c r="A27" t="s">
        <v>5</v>
      </c>
      <c r="B27" t="s">
        <v>1</v>
      </c>
      <c r="C27" s="38">
        <v>0.48435949690195351</v>
      </c>
      <c r="D27" s="38">
        <v>0.49369621773063838</v>
      </c>
      <c r="E27" s="38">
        <v>0.49526437902828319</v>
      </c>
      <c r="F27" s="38">
        <v>0.49373740108187547</v>
      </c>
    </row>
    <row r="28" spans="1:21" x14ac:dyDescent="0.25">
      <c r="B28" t="s">
        <v>2</v>
      </c>
      <c r="C28" s="38">
        <v>0.51564050309804643</v>
      </c>
      <c r="D28" s="38">
        <v>0.50630378226936157</v>
      </c>
      <c r="E28" s="38">
        <v>0.50473562097171676</v>
      </c>
      <c r="F28" s="38">
        <v>0.50626259891812453</v>
      </c>
    </row>
    <row r="29" spans="1:21" x14ac:dyDescent="0.25">
      <c r="A29" t="s">
        <v>6</v>
      </c>
      <c r="B29" t="s">
        <v>1</v>
      </c>
      <c r="C29" s="38">
        <v>0.48677225527943063</v>
      </c>
      <c r="D29" s="38">
        <v>0.49083344457793798</v>
      </c>
      <c r="E29" s="38">
        <v>0.49046434904940706</v>
      </c>
      <c r="F29" s="38">
        <v>0.50193562457970597</v>
      </c>
    </row>
    <row r="30" spans="1:21" x14ac:dyDescent="0.25">
      <c r="B30" t="s">
        <v>2</v>
      </c>
      <c r="C30" s="38">
        <v>0.51322774472056931</v>
      </c>
      <c r="D30" s="38">
        <v>0.50916655542206202</v>
      </c>
      <c r="E30" s="38">
        <v>0.50953565095059294</v>
      </c>
      <c r="F30" s="38">
        <v>0.49806437542029408</v>
      </c>
    </row>
    <row r="31" spans="1:21" x14ac:dyDescent="0.25">
      <c r="A31" t="s">
        <v>7</v>
      </c>
      <c r="B31" t="s">
        <v>1</v>
      </c>
      <c r="C31" s="38">
        <v>0.50566932380428808</v>
      </c>
      <c r="D31" s="38">
        <v>0.50504552071254105</v>
      </c>
      <c r="E31" s="38">
        <v>0.49518392262565403</v>
      </c>
      <c r="F31" s="38">
        <v>0.49480677852066773</v>
      </c>
    </row>
    <row r="32" spans="1:21" x14ac:dyDescent="0.25">
      <c r="B32" t="s">
        <v>2</v>
      </c>
      <c r="C32" s="38">
        <v>0.49433067619571192</v>
      </c>
      <c r="D32" s="38">
        <v>0.494954479287459</v>
      </c>
      <c r="E32" s="38">
        <v>0.50481607737434597</v>
      </c>
      <c r="F32" s="38">
        <v>0.50519322147933221</v>
      </c>
    </row>
  </sheetData>
  <mergeCells count="6">
    <mergeCell ref="A12:A13"/>
    <mergeCell ref="A2:A3"/>
    <mergeCell ref="A4:A5"/>
    <mergeCell ref="A6:A7"/>
    <mergeCell ref="A8:A9"/>
    <mergeCell ref="A10:A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25" workbookViewId="0">
      <selection activeCell="F26" sqref="F26"/>
    </sheetView>
  </sheetViews>
  <sheetFormatPr defaultRowHeight="15" x14ac:dyDescent="0.25"/>
  <cols>
    <col min="1" max="1" width="33.85546875" customWidth="1"/>
    <col min="2" max="3" width="15.7109375" customWidth="1"/>
    <col min="4" max="4" width="17.42578125" customWidth="1"/>
    <col min="5" max="5" width="12.5703125" customWidth="1"/>
    <col min="6" max="6" width="9.28515625" customWidth="1"/>
    <col min="7" max="7" width="15" customWidth="1"/>
    <col min="8" max="8" width="14.140625" customWidth="1"/>
    <col min="9" max="9" width="10" customWidth="1"/>
  </cols>
  <sheetData>
    <row r="1" spans="1:9" x14ac:dyDescent="0.25">
      <c r="B1">
        <v>2000</v>
      </c>
    </row>
    <row r="2" spans="1:9" ht="45" x14ac:dyDescent="0.25">
      <c r="A2" s="135" t="s">
        <v>157</v>
      </c>
      <c r="B2" s="135" t="s">
        <v>158</v>
      </c>
      <c r="C2" s="135"/>
      <c r="D2" s="135" t="s">
        <v>159</v>
      </c>
      <c r="E2" s="135"/>
      <c r="F2" s="136" t="s">
        <v>161</v>
      </c>
      <c r="G2" s="135" t="s">
        <v>160</v>
      </c>
      <c r="H2" s="135"/>
      <c r="I2" s="136" t="s">
        <v>154</v>
      </c>
    </row>
    <row r="3" spans="1:9" x14ac:dyDescent="0.25">
      <c r="A3" t="s">
        <v>0</v>
      </c>
      <c r="B3" s="145"/>
      <c r="C3" s="145"/>
      <c r="D3" s="145"/>
      <c r="E3" s="145"/>
      <c r="F3" s="145"/>
      <c r="G3" s="145"/>
      <c r="H3" s="145"/>
      <c r="I3" s="145"/>
    </row>
    <row r="4" spans="1:9" x14ac:dyDescent="0.25">
      <c r="A4" t="s">
        <v>3</v>
      </c>
      <c r="B4" s="145"/>
      <c r="C4" s="145"/>
      <c r="D4" s="145"/>
      <c r="E4" s="145"/>
      <c r="F4" s="146"/>
      <c r="G4" s="145"/>
      <c r="H4" s="145"/>
      <c r="I4" s="147"/>
    </row>
    <row r="5" spans="1:9" x14ac:dyDescent="0.25">
      <c r="A5" t="s">
        <v>4</v>
      </c>
      <c r="B5" s="10">
        <v>272098</v>
      </c>
      <c r="D5" s="128">
        <f>B5*F5</f>
        <v>152102.78200000001</v>
      </c>
      <c r="F5" s="42">
        <v>0.55900000000000005</v>
      </c>
      <c r="G5" s="128">
        <f>B5*I5</f>
        <v>119995.21799999998</v>
      </c>
      <c r="I5" s="39">
        <f>1-F5</f>
        <v>0.44099999999999995</v>
      </c>
    </row>
    <row r="6" spans="1:9" x14ac:dyDescent="0.25">
      <c r="A6" t="s">
        <v>5</v>
      </c>
      <c r="B6" s="10">
        <v>223737</v>
      </c>
      <c r="D6" s="128">
        <f t="shared" ref="D6:D11" si="0">B6*F6</f>
        <v>118356.87300000001</v>
      </c>
      <c r="F6" s="42">
        <v>0.52900000000000003</v>
      </c>
      <c r="G6" s="128">
        <f t="shared" ref="G6:G12" si="1">B6*I6</f>
        <v>105380.12699999999</v>
      </c>
      <c r="I6" s="39">
        <f t="shared" ref="I6:I11" si="2">1-F6</f>
        <v>0.47099999999999997</v>
      </c>
    </row>
    <row r="7" spans="1:9" x14ac:dyDescent="0.25">
      <c r="A7" t="s">
        <v>6</v>
      </c>
      <c r="B7" s="10">
        <v>33327</v>
      </c>
      <c r="D7" s="128">
        <f t="shared" si="0"/>
        <v>22695.687000000002</v>
      </c>
      <c r="F7" s="42">
        <v>0.68100000000000005</v>
      </c>
      <c r="G7" s="128">
        <f t="shared" si="1"/>
        <v>10631.312999999998</v>
      </c>
      <c r="I7" s="39">
        <f t="shared" si="2"/>
        <v>0.31899999999999995</v>
      </c>
    </row>
    <row r="8" spans="1:9" x14ac:dyDescent="0.25">
      <c r="A8" t="s">
        <v>45</v>
      </c>
      <c r="B8" s="10">
        <v>2831</v>
      </c>
      <c r="D8" s="128">
        <f t="shared" si="0"/>
        <v>1936.4040000000002</v>
      </c>
      <c r="F8" s="42">
        <v>0.68400000000000005</v>
      </c>
      <c r="G8" s="128">
        <f t="shared" si="1"/>
        <v>894.59599999999989</v>
      </c>
      <c r="I8" s="39">
        <f t="shared" si="2"/>
        <v>0.31599999999999995</v>
      </c>
    </row>
    <row r="9" spans="1:9" x14ac:dyDescent="0.25">
      <c r="A9" t="s">
        <v>156</v>
      </c>
      <c r="B9" s="10">
        <v>306</v>
      </c>
      <c r="D9" s="128">
        <f t="shared" si="0"/>
        <v>224.91</v>
      </c>
      <c r="F9" s="42">
        <v>0.73499999999999999</v>
      </c>
      <c r="G9" s="128">
        <f t="shared" si="1"/>
        <v>81.09</v>
      </c>
      <c r="I9" s="39">
        <f t="shared" si="2"/>
        <v>0.26500000000000001</v>
      </c>
    </row>
    <row r="10" spans="1:9" x14ac:dyDescent="0.25">
      <c r="A10" t="s">
        <v>11</v>
      </c>
      <c r="B10" s="10">
        <v>4671</v>
      </c>
      <c r="D10" s="128">
        <f t="shared" si="0"/>
        <v>3690.09</v>
      </c>
      <c r="F10" s="42">
        <v>0.79</v>
      </c>
      <c r="G10" s="128">
        <f t="shared" si="1"/>
        <v>980.90999999999985</v>
      </c>
      <c r="I10" s="39">
        <f t="shared" si="2"/>
        <v>0.20999999999999996</v>
      </c>
    </row>
    <row r="11" spans="1:9" x14ac:dyDescent="0.25">
      <c r="A11" t="s">
        <v>12</v>
      </c>
      <c r="B11" s="10">
        <v>1014</v>
      </c>
      <c r="D11" s="128">
        <f t="shared" si="0"/>
        <v>701.68799999999999</v>
      </c>
      <c r="F11" s="42">
        <v>0.69199999999999995</v>
      </c>
      <c r="G11" s="128">
        <f t="shared" si="1"/>
        <v>312.31200000000007</v>
      </c>
      <c r="I11" s="39">
        <f t="shared" si="2"/>
        <v>0.30800000000000005</v>
      </c>
    </row>
    <row r="12" spans="1:9" x14ac:dyDescent="0.25">
      <c r="A12" t="s">
        <v>7</v>
      </c>
      <c r="B12" s="10">
        <f>B5-SUM(B6:B11)</f>
        <v>6212</v>
      </c>
      <c r="D12" s="128">
        <f>D5-SUM(D6:D11)</f>
        <v>4497.1300000000047</v>
      </c>
      <c r="F12" s="42">
        <f>D12/B12</f>
        <v>0.72394236960721259</v>
      </c>
      <c r="G12" s="128">
        <f t="shared" si="1"/>
        <v>1714.8699999999953</v>
      </c>
      <c r="I12" s="127">
        <f>1-F12</f>
        <v>0.27605763039278741</v>
      </c>
    </row>
    <row r="15" spans="1:9" x14ac:dyDescent="0.25">
      <c r="B15">
        <v>2010</v>
      </c>
    </row>
    <row r="16" spans="1:9" ht="45" x14ac:dyDescent="0.25">
      <c r="A16" s="135" t="s">
        <v>157</v>
      </c>
      <c r="B16" s="135" t="s">
        <v>158</v>
      </c>
      <c r="C16" s="135"/>
      <c r="D16" s="135" t="s">
        <v>159</v>
      </c>
      <c r="E16" s="135"/>
      <c r="F16" s="136" t="s">
        <v>161</v>
      </c>
      <c r="G16" s="135" t="s">
        <v>160</v>
      </c>
      <c r="H16" s="135"/>
      <c r="I16" s="136" t="s">
        <v>154</v>
      </c>
    </row>
    <row r="17" spans="1:9" x14ac:dyDescent="0.25">
      <c r="A17" t="s">
        <v>0</v>
      </c>
      <c r="B17" s="145"/>
      <c r="C17" s="145"/>
      <c r="D17" s="145"/>
      <c r="E17" s="145"/>
      <c r="F17" s="145"/>
      <c r="G17" s="145"/>
      <c r="H17" s="145"/>
      <c r="I17" s="145"/>
    </row>
    <row r="18" spans="1:9" x14ac:dyDescent="0.25">
      <c r="A18" t="s">
        <v>3</v>
      </c>
      <c r="B18" s="145"/>
      <c r="C18" s="145"/>
      <c r="D18" s="145"/>
      <c r="E18" s="145"/>
      <c r="F18" s="146"/>
      <c r="G18" s="145"/>
      <c r="H18" s="145"/>
      <c r="I18" s="147"/>
    </row>
    <row r="19" spans="1:9" x14ac:dyDescent="0.25">
      <c r="A19" t="s">
        <v>4</v>
      </c>
      <c r="B19" s="10">
        <v>304540</v>
      </c>
      <c r="D19" s="128">
        <f>B19*F19</f>
        <v>163537.98000000001</v>
      </c>
      <c r="F19" s="42">
        <v>0.53700000000000003</v>
      </c>
      <c r="G19" s="128">
        <f>B19*I19</f>
        <v>141002.01999999999</v>
      </c>
      <c r="I19" s="39">
        <f>1-F19</f>
        <v>0.46299999999999997</v>
      </c>
    </row>
    <row r="20" spans="1:9" x14ac:dyDescent="0.25">
      <c r="A20" t="s">
        <v>5</v>
      </c>
      <c r="B20" s="10">
        <v>248546</v>
      </c>
      <c r="D20" s="128">
        <f t="shared" ref="D20:D25" si="3">B20*F20</f>
        <v>125515.73</v>
      </c>
      <c r="F20" s="42">
        <v>0.505</v>
      </c>
      <c r="G20" s="128">
        <f t="shared" ref="G20:G26" si="4">B20*I20</f>
        <v>123030.27</v>
      </c>
      <c r="I20" s="39">
        <f t="shared" ref="I20:I25" si="5">1-F20</f>
        <v>0.495</v>
      </c>
    </row>
    <row r="21" spans="1:9" x14ac:dyDescent="0.25">
      <c r="A21" t="s">
        <v>6</v>
      </c>
      <c r="B21" s="10">
        <v>38704</v>
      </c>
      <c r="D21" s="128">
        <f t="shared" si="3"/>
        <v>25854.272000000001</v>
      </c>
      <c r="F21" s="42">
        <v>0.66800000000000004</v>
      </c>
      <c r="G21" s="128">
        <f t="shared" si="4"/>
        <v>12849.727999999999</v>
      </c>
      <c r="I21" s="39">
        <f t="shared" si="5"/>
        <v>0.33199999999999996</v>
      </c>
    </row>
    <row r="22" spans="1:9" x14ac:dyDescent="0.25">
      <c r="A22" t="s">
        <v>45</v>
      </c>
      <c r="B22" s="10">
        <v>3544</v>
      </c>
      <c r="D22" s="128">
        <f t="shared" si="3"/>
        <v>2275.248</v>
      </c>
      <c r="F22" s="42">
        <v>0.64200000000000002</v>
      </c>
      <c r="G22" s="128">
        <f t="shared" si="4"/>
        <v>1268.752</v>
      </c>
      <c r="I22" s="39">
        <f t="shared" si="5"/>
        <v>0.35799999999999998</v>
      </c>
    </row>
    <row r="23" spans="1:9" x14ac:dyDescent="0.25">
      <c r="A23" t="s">
        <v>156</v>
      </c>
      <c r="B23" s="10">
        <v>300</v>
      </c>
      <c r="D23" s="128">
        <f t="shared" si="3"/>
        <v>216.9</v>
      </c>
      <c r="F23" s="42">
        <v>0.72299999999999998</v>
      </c>
      <c r="G23" s="128">
        <f t="shared" si="4"/>
        <v>83.100000000000009</v>
      </c>
      <c r="I23" s="39">
        <f t="shared" si="5"/>
        <v>0.27700000000000002</v>
      </c>
    </row>
    <row r="24" spans="1:9" x14ac:dyDescent="0.25">
      <c r="A24" t="s">
        <v>11</v>
      </c>
      <c r="B24" s="10">
        <v>5671</v>
      </c>
      <c r="D24" s="128">
        <f t="shared" si="3"/>
        <v>4207.8819999999996</v>
      </c>
      <c r="F24" s="42">
        <v>0.74199999999999999</v>
      </c>
      <c r="G24" s="128">
        <f t="shared" si="4"/>
        <v>1463.1179999999999</v>
      </c>
      <c r="I24" s="39">
        <f t="shared" si="5"/>
        <v>0.25800000000000001</v>
      </c>
    </row>
    <row r="25" spans="1:9" x14ac:dyDescent="0.25">
      <c r="A25" t="s">
        <v>12</v>
      </c>
      <c r="B25" s="10">
        <v>1223</v>
      </c>
      <c r="D25" s="128">
        <f t="shared" si="3"/>
        <v>881.78300000000002</v>
      </c>
      <c r="F25" s="42">
        <v>0.72099999999999997</v>
      </c>
      <c r="G25" s="128">
        <f t="shared" si="4"/>
        <v>341.21700000000004</v>
      </c>
      <c r="I25" s="39">
        <f t="shared" si="5"/>
        <v>0.27900000000000003</v>
      </c>
    </row>
    <row r="26" spans="1:9" x14ac:dyDescent="0.25">
      <c r="A26" t="s">
        <v>7</v>
      </c>
      <c r="B26" s="10">
        <f>B19-SUM(B20:B25)</f>
        <v>6552</v>
      </c>
      <c r="D26" s="128">
        <f>D19-SUM(D20:D25)</f>
        <v>4586.1650000000081</v>
      </c>
      <c r="F26" s="42">
        <f>D26/B26</f>
        <v>0.6999641330891343</v>
      </c>
      <c r="G26" s="128">
        <f t="shared" si="4"/>
        <v>1965.8349999999921</v>
      </c>
      <c r="I26" s="127">
        <f>1-F26</f>
        <v>0.3000358669108657</v>
      </c>
    </row>
    <row r="29" spans="1:9" x14ac:dyDescent="0.25">
      <c r="B29" t="s">
        <v>129</v>
      </c>
    </row>
    <row r="30" spans="1:9" ht="15" customHeight="1" x14ac:dyDescent="0.25">
      <c r="A30" s="135" t="s">
        <v>157</v>
      </c>
      <c r="B30" s="135" t="s">
        <v>158</v>
      </c>
      <c r="C30" s="135"/>
      <c r="D30" s="135" t="s">
        <v>159</v>
      </c>
      <c r="E30" s="135"/>
      <c r="F30" s="136" t="s">
        <v>161</v>
      </c>
      <c r="G30" s="135" t="s">
        <v>160</v>
      </c>
      <c r="H30" s="135"/>
      <c r="I30" s="136" t="s">
        <v>154</v>
      </c>
    </row>
    <row r="31" spans="1:9" ht="15" customHeight="1" x14ac:dyDescent="0.25">
      <c r="A31" t="s">
        <v>0</v>
      </c>
    </row>
    <row r="32" spans="1:9" x14ac:dyDescent="0.25">
      <c r="A32" t="s">
        <v>3</v>
      </c>
      <c r="B32">
        <v>850849</v>
      </c>
      <c r="C32" t="s">
        <v>168</v>
      </c>
      <c r="D32">
        <v>540749</v>
      </c>
      <c r="E32" t="s">
        <v>169</v>
      </c>
      <c r="F32" s="42">
        <f>D32/B32</f>
        <v>0.63554050131104345</v>
      </c>
      <c r="G32">
        <v>310100</v>
      </c>
      <c r="H32" t="s">
        <v>170</v>
      </c>
      <c r="I32" s="39">
        <f>G32/B32</f>
        <v>0.36445949868895655</v>
      </c>
    </row>
    <row r="33" spans="1:9" x14ac:dyDescent="0.25">
      <c r="A33" t="s">
        <v>4</v>
      </c>
      <c r="B33">
        <v>298398</v>
      </c>
      <c r="C33" t="s">
        <v>171</v>
      </c>
      <c r="D33">
        <v>162105</v>
      </c>
      <c r="E33" t="s">
        <v>172</v>
      </c>
      <c r="F33" s="42">
        <f t="shared" ref="F33:F35" si="6">D33/B33</f>
        <v>0.54325096012707863</v>
      </c>
      <c r="G33">
        <v>136293</v>
      </c>
      <c r="H33" t="s">
        <v>173</v>
      </c>
      <c r="I33" s="39">
        <f t="shared" ref="I33:I35" si="7">G33/B33</f>
        <v>0.45674903987292143</v>
      </c>
    </row>
    <row r="34" spans="1:9" x14ac:dyDescent="0.25">
      <c r="A34" t="s">
        <v>5</v>
      </c>
      <c r="B34">
        <v>244803</v>
      </c>
      <c r="C34" t="s">
        <v>174</v>
      </c>
      <c r="D34">
        <v>125703</v>
      </c>
      <c r="E34" t="s">
        <v>175</v>
      </c>
      <c r="F34" s="42">
        <f t="shared" si="6"/>
        <v>0.513486354333893</v>
      </c>
      <c r="G34">
        <v>119100</v>
      </c>
      <c r="H34" t="s">
        <v>176</v>
      </c>
      <c r="I34" s="39">
        <f t="shared" si="7"/>
        <v>0.48651364566610705</v>
      </c>
    </row>
    <row r="35" spans="1:9" x14ac:dyDescent="0.25">
      <c r="A35" t="s">
        <v>6</v>
      </c>
      <c r="B35">
        <v>37442</v>
      </c>
      <c r="C35" t="s">
        <v>162</v>
      </c>
      <c r="D35">
        <v>25050</v>
      </c>
      <c r="E35" t="s">
        <v>163</v>
      </c>
      <c r="F35" s="42">
        <f t="shared" si="6"/>
        <v>0.66903477378345177</v>
      </c>
      <c r="G35">
        <v>12392</v>
      </c>
      <c r="H35" t="s">
        <v>164</v>
      </c>
      <c r="I35" s="39">
        <f t="shared" si="7"/>
        <v>0.33096522621654828</v>
      </c>
    </row>
    <row r="36" spans="1:9" x14ac:dyDescent="0.25">
      <c r="A36" t="s">
        <v>45</v>
      </c>
    </row>
    <row r="37" spans="1:9" x14ac:dyDescent="0.25">
      <c r="A37" t="s">
        <v>156</v>
      </c>
    </row>
    <row r="38" spans="1:9" x14ac:dyDescent="0.25">
      <c r="A38" t="s">
        <v>11</v>
      </c>
    </row>
    <row r="39" spans="1:9" x14ac:dyDescent="0.25">
      <c r="A39" t="s">
        <v>12</v>
      </c>
    </row>
    <row r="40" spans="1:9" x14ac:dyDescent="0.25">
      <c r="A40" t="s">
        <v>7</v>
      </c>
    </row>
    <row r="44" spans="1:9" x14ac:dyDescent="0.25">
      <c r="B44" t="s">
        <v>130</v>
      </c>
    </row>
    <row r="45" spans="1:9" ht="45.75" customHeight="1" x14ac:dyDescent="0.25">
      <c r="A45" s="135" t="s">
        <v>157</v>
      </c>
      <c r="B45" s="135" t="s">
        <v>158</v>
      </c>
      <c r="C45" s="135"/>
      <c r="D45" s="135" t="s">
        <v>159</v>
      </c>
      <c r="E45" s="135"/>
      <c r="F45" s="136" t="s">
        <v>161</v>
      </c>
      <c r="G45" s="135" t="s">
        <v>160</v>
      </c>
      <c r="H45" s="135"/>
      <c r="I45" s="136" t="s">
        <v>154</v>
      </c>
    </row>
    <row r="46" spans="1:9" x14ac:dyDescent="0.25">
      <c r="A46" t="s">
        <v>0</v>
      </c>
      <c r="B46" s="43">
        <v>1545745</v>
      </c>
      <c r="C46" t="s">
        <v>177</v>
      </c>
      <c r="D46" s="10">
        <v>979610</v>
      </c>
      <c r="F46" s="42">
        <f>D46/B46</f>
        <v>0.63374618711365716</v>
      </c>
      <c r="G46" s="1">
        <v>566135</v>
      </c>
      <c r="H46" t="s">
        <v>178</v>
      </c>
      <c r="I46" s="41">
        <f>G46/B46</f>
        <v>0.36625381288634284</v>
      </c>
    </row>
    <row r="47" spans="1:9" x14ac:dyDescent="0.25">
      <c r="A47" t="s">
        <v>3</v>
      </c>
      <c r="B47" s="43">
        <v>896514</v>
      </c>
      <c r="C47" t="s">
        <v>179</v>
      </c>
      <c r="D47" s="10">
        <v>572638</v>
      </c>
      <c r="E47" t="s">
        <v>180</v>
      </c>
      <c r="F47" s="42">
        <f>D47/B47</f>
        <v>0.63873849153498996</v>
      </c>
      <c r="G47" s="10">
        <v>323876</v>
      </c>
      <c r="H47" t="s">
        <v>181</v>
      </c>
      <c r="I47" s="41">
        <f>G47/B47</f>
        <v>0.36126150846501004</v>
      </c>
    </row>
    <row r="48" spans="1:9" x14ac:dyDescent="0.25">
      <c r="A48" t="s">
        <v>4</v>
      </c>
      <c r="B48" s="43">
        <v>313181</v>
      </c>
      <c r="C48" t="s">
        <v>182</v>
      </c>
      <c r="D48" s="10">
        <v>171550</v>
      </c>
      <c r="E48" t="s">
        <v>183</v>
      </c>
      <c r="F48" s="42">
        <f t="shared" ref="F48:F50" si="8">D48/B48</f>
        <v>0.54776630766234224</v>
      </c>
      <c r="G48" s="10">
        <v>141631</v>
      </c>
      <c r="H48" t="s">
        <v>184</v>
      </c>
      <c r="I48" s="41">
        <f t="shared" ref="I48:I50" si="9">G48/B48</f>
        <v>0.45223369233765776</v>
      </c>
    </row>
    <row r="49" spans="1:9" x14ac:dyDescent="0.25">
      <c r="A49" t="s">
        <v>5</v>
      </c>
      <c r="B49" s="43">
        <v>256432</v>
      </c>
      <c r="C49" t="s">
        <v>185</v>
      </c>
      <c r="D49" s="10">
        <v>132894</v>
      </c>
      <c r="E49" t="s">
        <v>186</v>
      </c>
      <c r="F49" s="42">
        <f t="shared" si="8"/>
        <v>0.51824265302302364</v>
      </c>
      <c r="G49" s="10">
        <v>123538</v>
      </c>
      <c r="H49" t="s">
        <v>187</v>
      </c>
      <c r="I49" s="41">
        <f t="shared" si="9"/>
        <v>0.48175734697697636</v>
      </c>
    </row>
    <row r="50" spans="1:9" x14ac:dyDescent="0.25">
      <c r="A50" t="s">
        <v>6</v>
      </c>
      <c r="B50" s="43">
        <v>38921</v>
      </c>
      <c r="C50" t="s">
        <v>165</v>
      </c>
      <c r="D50" s="10">
        <v>25952</v>
      </c>
      <c r="E50" t="s">
        <v>166</v>
      </c>
      <c r="F50" s="42">
        <f t="shared" si="8"/>
        <v>0.66678656766270139</v>
      </c>
      <c r="G50" s="10">
        <v>12969</v>
      </c>
      <c r="H50" t="s">
        <v>167</v>
      </c>
      <c r="I50" s="41">
        <f t="shared" si="9"/>
        <v>0.33321343233729861</v>
      </c>
    </row>
    <row r="51" spans="1:9" x14ac:dyDescent="0.25">
      <c r="A51" t="s">
        <v>45</v>
      </c>
      <c r="B51" s="43"/>
    </row>
    <row r="52" spans="1:9" x14ac:dyDescent="0.25">
      <c r="A52" t="s">
        <v>156</v>
      </c>
      <c r="B52" s="43"/>
    </row>
    <row r="53" spans="1:9" x14ac:dyDescent="0.25">
      <c r="A53" t="s">
        <v>11</v>
      </c>
      <c r="B53" s="43"/>
    </row>
    <row r="54" spans="1:9" x14ac:dyDescent="0.25">
      <c r="A54" t="s">
        <v>12</v>
      </c>
      <c r="B54" s="43"/>
    </row>
    <row r="55" spans="1:9" x14ac:dyDescent="0.25">
      <c r="A55" t="s">
        <v>7</v>
      </c>
      <c r="B55" s="43"/>
    </row>
    <row r="62" spans="1:9" x14ac:dyDescent="0.25">
      <c r="F62" s="1"/>
      <c r="H62" s="1"/>
    </row>
    <row r="67" spans="2:10" x14ac:dyDescent="0.25">
      <c r="B67" s="1"/>
      <c r="D67" s="1"/>
      <c r="J67" s="1"/>
    </row>
    <row r="68" spans="2:10" x14ac:dyDescent="0.25">
      <c r="D68" s="1"/>
    </row>
    <row r="69" spans="2:10" x14ac:dyDescent="0.25">
      <c r="D69" s="1"/>
    </row>
    <row r="70" spans="2:10" x14ac:dyDescent="0.25">
      <c r="D7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19" sqref="C19"/>
    </sheetView>
  </sheetViews>
  <sheetFormatPr defaultRowHeight="11.25" x14ac:dyDescent="0.2"/>
  <cols>
    <col min="1" max="1" width="36.5703125" style="120" customWidth="1"/>
    <col min="2" max="16384" width="9.140625" style="120"/>
  </cols>
  <sheetData>
    <row r="1" spans="1:5" x14ac:dyDescent="0.2">
      <c r="D1" s="120" t="s">
        <v>292</v>
      </c>
    </row>
    <row r="2" spans="1:5" x14ac:dyDescent="0.2">
      <c r="B2" s="120">
        <v>2000</v>
      </c>
      <c r="C2" s="120">
        <v>2010</v>
      </c>
      <c r="D2" s="120" t="s">
        <v>72</v>
      </c>
      <c r="E2" s="120" t="s">
        <v>73</v>
      </c>
    </row>
    <row r="3" spans="1:5" x14ac:dyDescent="0.2">
      <c r="A3" s="120" t="s">
        <v>293</v>
      </c>
      <c r="B3" s="121">
        <v>3421399</v>
      </c>
      <c r="C3" s="121">
        <v>3831074</v>
      </c>
      <c r="D3" s="121">
        <v>3868721</v>
      </c>
      <c r="E3" s="120" t="s">
        <v>44</v>
      </c>
    </row>
    <row r="4" spans="1:5" x14ac:dyDescent="0.2">
      <c r="A4" s="120" t="s">
        <v>294</v>
      </c>
      <c r="B4" s="121">
        <v>275314</v>
      </c>
      <c r="C4" s="121">
        <v>450062</v>
      </c>
      <c r="D4" s="121">
        <v>461901</v>
      </c>
      <c r="E4" s="121">
        <v>275314</v>
      </c>
    </row>
    <row r="5" spans="1:5" x14ac:dyDescent="0.2">
      <c r="A5" s="120" t="s">
        <v>295</v>
      </c>
      <c r="B5" s="121">
        <v>3146085</v>
      </c>
      <c r="C5" s="121">
        <v>3381012</v>
      </c>
      <c r="D5" s="121">
        <v>3406820</v>
      </c>
      <c r="E5" s="120" t="s">
        <v>44</v>
      </c>
    </row>
    <row r="6" spans="1:5" x14ac:dyDescent="0.2">
      <c r="A6" s="120" t="s">
        <v>296</v>
      </c>
      <c r="B6" s="121">
        <v>2857616</v>
      </c>
      <c r="C6" s="121">
        <v>3005848</v>
      </c>
      <c r="D6" s="121">
        <v>3018414</v>
      </c>
      <c r="E6" s="120" t="s">
        <v>297</v>
      </c>
    </row>
    <row r="7" spans="1:5" x14ac:dyDescent="0.2">
      <c r="A7" s="120" t="s">
        <v>298</v>
      </c>
      <c r="B7" s="121">
        <v>53325</v>
      </c>
      <c r="C7" s="121">
        <v>64984</v>
      </c>
      <c r="D7" s="121">
        <v>66223</v>
      </c>
      <c r="E7" s="120" t="s">
        <v>299</v>
      </c>
    </row>
    <row r="8" spans="1:5" x14ac:dyDescent="0.2">
      <c r="A8" s="120" t="s">
        <v>300</v>
      </c>
      <c r="B8" s="121">
        <v>40130</v>
      </c>
      <c r="C8" s="121">
        <v>42706</v>
      </c>
      <c r="D8" s="121">
        <v>37750</v>
      </c>
      <c r="E8" s="120" t="s">
        <v>301</v>
      </c>
    </row>
    <row r="9" spans="1:5" x14ac:dyDescent="0.2">
      <c r="A9" s="120" t="s">
        <v>302</v>
      </c>
      <c r="B9" s="121">
        <v>100333</v>
      </c>
      <c r="C9" s="121">
        <v>139436</v>
      </c>
      <c r="D9" s="121">
        <v>145830</v>
      </c>
      <c r="E9" s="120" t="s">
        <v>303</v>
      </c>
    </row>
    <row r="10" spans="1:5" x14ac:dyDescent="0.2">
      <c r="A10" s="120" t="s">
        <v>304</v>
      </c>
      <c r="B10" s="121">
        <v>7398</v>
      </c>
      <c r="C10" s="121">
        <v>12697</v>
      </c>
      <c r="D10" s="121">
        <v>14572</v>
      </c>
      <c r="E10" s="120" t="s">
        <v>305</v>
      </c>
    </row>
    <row r="11" spans="1:5" x14ac:dyDescent="0.2">
      <c r="A11" s="120" t="s">
        <v>306</v>
      </c>
      <c r="B11" s="121">
        <v>4550</v>
      </c>
      <c r="C11" s="121">
        <v>5502</v>
      </c>
      <c r="D11" s="121">
        <v>6049</v>
      </c>
      <c r="E11" s="120" t="s">
        <v>307</v>
      </c>
    </row>
    <row r="12" spans="1:5" x14ac:dyDescent="0.2">
      <c r="A12" s="120" t="s">
        <v>308</v>
      </c>
      <c r="B12" s="121">
        <v>82733</v>
      </c>
      <c r="C12" s="121">
        <v>109839</v>
      </c>
      <c r="D12" s="121">
        <v>117982</v>
      </c>
      <c r="E12" s="120" t="s">
        <v>309</v>
      </c>
    </row>
    <row r="13" spans="1:5" x14ac:dyDescent="0.2">
      <c r="B13" s="121"/>
      <c r="C13" s="121"/>
      <c r="D13" s="121"/>
      <c r="E13" s="121"/>
    </row>
    <row r="24" spans="3:3" x14ac:dyDescent="0.2">
      <c r="C24" s="121"/>
    </row>
    <row r="25" spans="3:3" x14ac:dyDescent="0.2">
      <c r="C25" s="121"/>
    </row>
    <row r="26" spans="3:3" x14ac:dyDescent="0.2">
      <c r="C26" s="121"/>
    </row>
    <row r="33" spans="3:3" x14ac:dyDescent="0.2">
      <c r="C33" s="121"/>
    </row>
    <row r="34" spans="3:3" x14ac:dyDescent="0.2">
      <c r="C34" s="121"/>
    </row>
    <row r="35" spans="3:3" x14ac:dyDescent="0.2">
      <c r="C35" s="121"/>
    </row>
    <row r="36" spans="3:3" x14ac:dyDescent="0.2">
      <c r="C36" s="121"/>
    </row>
    <row r="37" spans="3:3" x14ac:dyDescent="0.2">
      <c r="C37" s="121"/>
    </row>
    <row r="39" spans="3:3" x14ac:dyDescent="0.2">
      <c r="C39" s="121"/>
    </row>
    <row r="40" spans="3:3" x14ac:dyDescent="0.2">
      <c r="C40" s="1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4"/>
  <sheetViews>
    <sheetView workbookViewId="0">
      <selection activeCell="Q12" sqref="Q12"/>
    </sheetView>
  </sheetViews>
  <sheetFormatPr defaultRowHeight="11.25" x14ac:dyDescent="0.2"/>
  <cols>
    <col min="1" max="1" width="32.42578125" style="120" customWidth="1"/>
    <col min="2" max="2" width="9.5703125" style="120" bestFit="1" customWidth="1"/>
    <col min="3" max="3" width="9.140625" style="120"/>
    <col min="4" max="4" width="9.28515625" style="120" bestFit="1" customWidth="1"/>
    <col min="5" max="5" width="9.140625" style="120"/>
    <col min="6" max="6" width="9.5703125" style="120" bestFit="1" customWidth="1"/>
    <col min="7" max="7" width="9.140625" style="120"/>
    <col min="8" max="8" width="9.5703125" style="120" bestFit="1" customWidth="1"/>
    <col min="9" max="9" width="9.140625" style="120"/>
    <col min="10" max="10" width="9.28515625" style="120" bestFit="1" customWidth="1"/>
    <col min="11" max="11" width="9.140625" style="120"/>
    <col min="12" max="12" width="9.5703125" style="120" bestFit="1" customWidth="1"/>
    <col min="13" max="13" width="9.140625" style="120"/>
    <col min="14" max="14" width="9.28515625" style="120" bestFit="1" customWidth="1"/>
    <col min="15" max="15" width="9.140625" style="120"/>
    <col min="16" max="16" width="9.5703125" style="120" bestFit="1" customWidth="1"/>
    <col min="17" max="17" width="21.85546875" style="120" customWidth="1"/>
    <col min="18" max="18" width="15.140625" style="120" customWidth="1"/>
    <col min="19" max="19" width="11.42578125" style="120" customWidth="1"/>
    <col min="20" max="20" width="10.85546875" style="120" bestFit="1" customWidth="1"/>
    <col min="21" max="16384" width="9.140625" style="120"/>
  </cols>
  <sheetData>
    <row r="1" spans="1:21" ht="33.75" x14ac:dyDescent="0.2">
      <c r="A1" s="120" t="s">
        <v>96</v>
      </c>
      <c r="B1" s="122" t="s">
        <v>52</v>
      </c>
      <c r="C1" s="122" t="s">
        <v>310</v>
      </c>
      <c r="D1" s="122" t="s">
        <v>53</v>
      </c>
      <c r="E1" s="122" t="s">
        <v>311</v>
      </c>
      <c r="F1" s="122" t="s">
        <v>54</v>
      </c>
      <c r="G1" s="122" t="s">
        <v>312</v>
      </c>
      <c r="H1" s="122" t="s">
        <v>313</v>
      </c>
      <c r="Q1" s="120" t="s">
        <v>319</v>
      </c>
    </row>
    <row r="2" spans="1:21" x14ac:dyDescent="0.2">
      <c r="A2" s="120" t="s">
        <v>293</v>
      </c>
      <c r="B2" s="121">
        <v>660486</v>
      </c>
      <c r="C2" s="121">
        <v>7561</v>
      </c>
      <c r="D2" s="121">
        <v>90205</v>
      </c>
      <c r="E2" s="123">
        <v>777</v>
      </c>
      <c r="F2" s="121">
        <v>529121</v>
      </c>
      <c r="G2" s="121">
        <v>13777</v>
      </c>
      <c r="H2" s="121">
        <v>2860</v>
      </c>
    </row>
    <row r="3" spans="1:21" x14ac:dyDescent="0.2">
      <c r="A3" s="120" t="s">
        <v>314</v>
      </c>
      <c r="B3" s="121">
        <v>49607</v>
      </c>
      <c r="C3" s="121">
        <v>1210</v>
      </c>
      <c r="D3" s="121">
        <v>10732</v>
      </c>
      <c r="E3" s="123">
        <v>18</v>
      </c>
      <c r="F3" s="121">
        <v>36058</v>
      </c>
      <c r="G3" s="123">
        <v>636</v>
      </c>
      <c r="H3" s="123">
        <v>435</v>
      </c>
      <c r="R3" s="202" t="s">
        <v>248</v>
      </c>
      <c r="S3" s="202"/>
      <c r="T3" s="202" t="s">
        <v>249</v>
      </c>
    </row>
    <row r="4" spans="1:21" hidden="1" x14ac:dyDescent="0.2">
      <c r="A4" s="120" t="s">
        <v>295</v>
      </c>
      <c r="B4" s="121">
        <v>610879</v>
      </c>
      <c r="C4" s="121">
        <v>6351</v>
      </c>
      <c r="D4" s="121">
        <v>79473</v>
      </c>
      <c r="E4" s="123">
        <v>759</v>
      </c>
      <c r="F4" s="121">
        <v>493063</v>
      </c>
      <c r="G4" s="121">
        <v>13141</v>
      </c>
      <c r="H4" s="121">
        <v>2425</v>
      </c>
    </row>
    <row r="5" spans="1:21" x14ac:dyDescent="0.2">
      <c r="A5" s="120" t="s">
        <v>315</v>
      </c>
      <c r="B5" s="121">
        <v>505492</v>
      </c>
      <c r="C5" s="121">
        <v>5442</v>
      </c>
      <c r="D5" s="121">
        <v>71194</v>
      </c>
      <c r="E5" s="123">
        <v>676</v>
      </c>
      <c r="F5" s="121">
        <v>399351</v>
      </c>
      <c r="G5" s="121">
        <v>11752</v>
      </c>
      <c r="H5" s="121">
        <v>2233</v>
      </c>
      <c r="Q5" s="120" t="s">
        <v>191</v>
      </c>
      <c r="R5" s="202" t="s">
        <v>192</v>
      </c>
      <c r="S5" s="202" t="s">
        <v>154</v>
      </c>
      <c r="T5" s="202" t="s">
        <v>192</v>
      </c>
      <c r="U5" s="202" t="s">
        <v>154</v>
      </c>
    </row>
    <row r="6" spans="1:21" x14ac:dyDescent="0.2">
      <c r="A6" s="120" t="s">
        <v>316</v>
      </c>
      <c r="B6" s="121">
        <v>36592</v>
      </c>
      <c r="C6" s="123">
        <v>216</v>
      </c>
      <c r="D6" s="121">
        <v>1618</v>
      </c>
      <c r="E6" s="123">
        <v>16</v>
      </c>
      <c r="F6" s="121">
        <v>34395</v>
      </c>
      <c r="G6" s="123">
        <v>247</v>
      </c>
      <c r="H6" s="123">
        <v>15</v>
      </c>
      <c r="Q6" s="120" t="s">
        <v>193</v>
      </c>
      <c r="R6" s="124">
        <v>1366608</v>
      </c>
      <c r="S6" s="203">
        <v>89.680000309999997</v>
      </c>
      <c r="T6" s="124">
        <v>1573518</v>
      </c>
      <c r="U6" s="203">
        <v>81.61000061</v>
      </c>
    </row>
    <row r="7" spans="1:21" x14ac:dyDescent="0.2">
      <c r="A7" s="120" t="s">
        <v>317</v>
      </c>
      <c r="B7" s="121">
        <v>5754</v>
      </c>
      <c r="C7" s="123">
        <v>54</v>
      </c>
      <c r="D7" s="123">
        <v>704</v>
      </c>
      <c r="E7" s="123">
        <v>7</v>
      </c>
      <c r="F7" s="121">
        <v>4738</v>
      </c>
      <c r="G7" s="123">
        <v>114</v>
      </c>
      <c r="H7" s="123">
        <v>25</v>
      </c>
      <c r="Q7" s="120" t="s">
        <v>194</v>
      </c>
      <c r="R7" s="124">
        <v>40508</v>
      </c>
      <c r="S7" s="203">
        <v>2.66000009</v>
      </c>
      <c r="T7" s="124">
        <v>61331</v>
      </c>
      <c r="U7" s="203">
        <v>3.1800000700000002</v>
      </c>
    </row>
    <row r="8" spans="1:21" x14ac:dyDescent="0.2">
      <c r="A8" s="120" t="s">
        <v>320</v>
      </c>
      <c r="B8" s="121">
        <v>37344</v>
      </c>
      <c r="C8" s="123">
        <v>259</v>
      </c>
      <c r="D8" s="121">
        <v>2969</v>
      </c>
      <c r="E8" s="123">
        <v>31</v>
      </c>
      <c r="F8" s="121">
        <v>33223</v>
      </c>
      <c r="G8" s="123">
        <v>567</v>
      </c>
      <c r="H8" s="123">
        <v>49</v>
      </c>
      <c r="Q8" s="120" t="s">
        <v>195</v>
      </c>
      <c r="R8" s="124">
        <v>50495</v>
      </c>
      <c r="S8" s="203">
        <v>3.30999994</v>
      </c>
      <c r="T8" s="124">
        <v>142752</v>
      </c>
      <c r="U8" s="203">
        <v>7.4000000999999997</v>
      </c>
    </row>
    <row r="9" spans="1:21" x14ac:dyDescent="0.2">
      <c r="A9" s="120" t="s">
        <v>321</v>
      </c>
      <c r="B9" s="121">
        <v>2206</v>
      </c>
      <c r="C9" s="123">
        <v>25</v>
      </c>
      <c r="D9" s="123">
        <v>217</v>
      </c>
      <c r="E9" s="123">
        <v>1</v>
      </c>
      <c r="F9" s="121">
        <v>1909</v>
      </c>
      <c r="G9" s="123">
        <v>33</v>
      </c>
      <c r="H9" s="123">
        <v>7</v>
      </c>
      <c r="Q9" s="120" t="s">
        <v>196</v>
      </c>
      <c r="R9" s="124">
        <v>50832</v>
      </c>
      <c r="S9" s="203">
        <v>3.33999991</v>
      </c>
      <c r="T9" s="124">
        <v>110788</v>
      </c>
      <c r="U9" s="203">
        <v>5.75</v>
      </c>
    </row>
    <row r="10" spans="1:21" x14ac:dyDescent="0.2">
      <c r="A10" s="120" t="s">
        <v>322</v>
      </c>
      <c r="B10" s="121">
        <v>1216</v>
      </c>
      <c r="C10" s="123">
        <v>19</v>
      </c>
      <c r="D10" s="123">
        <v>99</v>
      </c>
      <c r="E10" s="123">
        <v>0</v>
      </c>
      <c r="F10" s="121">
        <v>1046</v>
      </c>
      <c r="G10" s="123">
        <v>18</v>
      </c>
      <c r="H10" s="123">
        <v>2</v>
      </c>
      <c r="Q10" s="120" t="s">
        <v>197</v>
      </c>
      <c r="R10" s="124">
        <v>12813</v>
      </c>
      <c r="S10" s="203">
        <v>0.83999997000000004</v>
      </c>
      <c r="T10" s="124">
        <v>28874</v>
      </c>
      <c r="U10" s="203">
        <v>1.5</v>
      </c>
    </row>
    <row r="11" spans="1:21" x14ac:dyDescent="0.2">
      <c r="A11" s="120" t="s">
        <v>323</v>
      </c>
      <c r="B11" s="121">
        <v>22275</v>
      </c>
      <c r="C11" s="123">
        <v>336</v>
      </c>
      <c r="D11" s="121">
        <v>2672</v>
      </c>
      <c r="E11" s="123">
        <v>28</v>
      </c>
      <c r="F11" s="121">
        <v>18401</v>
      </c>
      <c r="G11" s="123">
        <v>410</v>
      </c>
      <c r="H11" s="123">
        <v>94</v>
      </c>
    </row>
    <row r="12" spans="1:21" x14ac:dyDescent="0.2">
      <c r="Q12" s="120" t="s">
        <v>680</v>
      </c>
    </row>
    <row r="14" spans="1:21" x14ac:dyDescent="0.2">
      <c r="A14" s="120" t="s">
        <v>318</v>
      </c>
    </row>
    <row r="15" spans="1:21" x14ac:dyDescent="0.2">
      <c r="A15" s="120" t="s">
        <v>324</v>
      </c>
    </row>
    <row r="16" spans="1:21" x14ac:dyDescent="0.2">
      <c r="A16" s="120" t="s">
        <v>325</v>
      </c>
    </row>
    <row r="20" spans="1:13" ht="33.75" x14ac:dyDescent="0.2">
      <c r="A20" s="120" t="s">
        <v>96</v>
      </c>
      <c r="B20" s="122" t="s">
        <v>52</v>
      </c>
      <c r="C20" s="122" t="s">
        <v>310</v>
      </c>
      <c r="D20" s="122" t="s">
        <v>53</v>
      </c>
      <c r="E20" s="122" t="s">
        <v>311</v>
      </c>
      <c r="F20" s="122" t="s">
        <v>54</v>
      </c>
      <c r="G20" s="122" t="s">
        <v>312</v>
      </c>
      <c r="H20" s="122" t="s">
        <v>313</v>
      </c>
      <c r="J20" s="120" t="s">
        <v>319</v>
      </c>
    </row>
    <row r="21" spans="1:13" x14ac:dyDescent="0.2">
      <c r="A21" s="120" t="s">
        <v>293</v>
      </c>
      <c r="B21" s="121">
        <v>735334</v>
      </c>
      <c r="C21" s="121">
        <v>8920</v>
      </c>
      <c r="D21" s="121">
        <v>105594</v>
      </c>
      <c r="E21" s="123">
        <v>752</v>
      </c>
      <c r="F21" s="121">
        <v>583776</v>
      </c>
      <c r="G21" s="121">
        <v>15962</v>
      </c>
      <c r="H21" s="121">
        <v>3878</v>
      </c>
      <c r="J21" s="124">
        <v>2226009</v>
      </c>
    </row>
    <row r="22" spans="1:13" x14ac:dyDescent="0.2">
      <c r="A22" s="120" t="s">
        <v>314</v>
      </c>
      <c r="B22" s="121">
        <v>80138</v>
      </c>
      <c r="C22" s="121">
        <v>1463</v>
      </c>
      <c r="D22" s="121">
        <v>19984</v>
      </c>
      <c r="E22" s="123">
        <v>30</v>
      </c>
      <c r="F22" s="121">
        <v>54840</v>
      </c>
      <c r="G22" s="121">
        <v>1692</v>
      </c>
      <c r="H22" s="121">
        <v>1433</v>
      </c>
      <c r="J22" s="124">
        <v>241844</v>
      </c>
      <c r="K22" s="125">
        <f>J22/$J$21</f>
        <v>0.1086446640602082</v>
      </c>
    </row>
    <row r="23" spans="1:13" x14ac:dyDescent="0.2">
      <c r="A23" s="120" t="s">
        <v>295</v>
      </c>
      <c r="B23" s="121">
        <v>655196</v>
      </c>
      <c r="C23" s="121">
        <v>7457</v>
      </c>
      <c r="D23" s="121">
        <v>85610</v>
      </c>
      <c r="E23" s="123">
        <v>722</v>
      </c>
      <c r="F23" s="121">
        <v>528936</v>
      </c>
      <c r="G23" s="121">
        <v>14270</v>
      </c>
      <c r="H23" s="121">
        <v>2445</v>
      </c>
      <c r="J23" s="124">
        <v>1984165</v>
      </c>
      <c r="K23" s="125">
        <f t="shared" ref="K23:K30" si="0">J23/$J$21</f>
        <v>0.89135533593979177</v>
      </c>
    </row>
    <row r="24" spans="1:13" x14ac:dyDescent="0.2">
      <c r="A24" s="120" t="s">
        <v>315</v>
      </c>
      <c r="B24" s="121">
        <v>530303</v>
      </c>
      <c r="C24" s="121">
        <v>6075</v>
      </c>
      <c r="D24" s="121">
        <v>72549</v>
      </c>
      <c r="E24" s="123">
        <v>627</v>
      </c>
      <c r="F24" s="121">
        <v>421773</v>
      </c>
      <c r="G24" s="121">
        <v>12542</v>
      </c>
      <c r="H24" s="121">
        <v>2097</v>
      </c>
      <c r="J24" s="124">
        <v>1698126</v>
      </c>
      <c r="K24" s="125">
        <f t="shared" si="0"/>
        <v>0.76285675394843422</v>
      </c>
      <c r="M24" s="134"/>
    </row>
    <row r="25" spans="1:13" x14ac:dyDescent="0.2">
      <c r="A25" s="120" t="s">
        <v>316</v>
      </c>
      <c r="B25" s="121">
        <v>39919</v>
      </c>
      <c r="C25" s="123">
        <v>391</v>
      </c>
      <c r="D25" s="121">
        <v>3530</v>
      </c>
      <c r="E25" s="123">
        <v>26</v>
      </c>
      <c r="F25" s="121">
        <v>35462</v>
      </c>
      <c r="G25" s="123">
        <v>321</v>
      </c>
      <c r="H25" s="123">
        <v>69</v>
      </c>
      <c r="J25" s="124">
        <v>60589</v>
      </c>
      <c r="K25" s="125">
        <f t="shared" si="0"/>
        <v>2.7218668028745615E-2</v>
      </c>
      <c r="M25" s="134"/>
    </row>
    <row r="26" spans="1:13" x14ac:dyDescent="0.2">
      <c r="A26" s="120" t="s">
        <v>317</v>
      </c>
      <c r="B26" s="121">
        <v>5527</v>
      </c>
      <c r="C26" s="123">
        <v>71</v>
      </c>
      <c r="D26" s="123">
        <v>808</v>
      </c>
      <c r="E26" s="123">
        <v>2</v>
      </c>
      <c r="F26" s="121">
        <v>4381</v>
      </c>
      <c r="G26" s="123">
        <v>124</v>
      </c>
      <c r="H26" s="123">
        <v>19</v>
      </c>
      <c r="J26" s="124">
        <v>15408</v>
      </c>
      <c r="K26" s="125">
        <f t="shared" si="0"/>
        <v>6.9218048983629449E-3</v>
      </c>
    </row>
    <row r="27" spans="1:13" x14ac:dyDescent="0.2">
      <c r="A27" s="120" t="s">
        <v>320</v>
      </c>
      <c r="B27" s="121">
        <v>47508</v>
      </c>
      <c r="C27" s="123">
        <v>478</v>
      </c>
      <c r="D27" s="121">
        <v>4446</v>
      </c>
      <c r="E27" s="123">
        <v>44</v>
      </c>
      <c r="F27" s="121">
        <v>41335</v>
      </c>
      <c r="G27" s="123">
        <v>725</v>
      </c>
      <c r="H27" s="123">
        <v>145</v>
      </c>
      <c r="J27" s="124">
        <v>135485</v>
      </c>
      <c r="K27" s="125">
        <f t="shared" si="0"/>
        <v>6.0864533791193116E-2</v>
      </c>
    </row>
    <row r="28" spans="1:13" x14ac:dyDescent="0.2">
      <c r="A28" s="120" t="s">
        <v>321</v>
      </c>
      <c r="B28" s="121">
        <v>3870</v>
      </c>
      <c r="C28" s="123">
        <v>87</v>
      </c>
      <c r="D28" s="123">
        <v>698</v>
      </c>
      <c r="E28" s="123">
        <v>1</v>
      </c>
      <c r="F28" s="121">
        <v>2978</v>
      </c>
      <c r="G28" s="123">
        <v>62</v>
      </c>
      <c r="H28" s="123">
        <v>7</v>
      </c>
      <c r="J28" s="126"/>
      <c r="K28" s="126"/>
    </row>
    <row r="29" spans="1:13" x14ac:dyDescent="0.2">
      <c r="A29" s="120" t="s">
        <v>326</v>
      </c>
      <c r="B29" s="121">
        <v>1520</v>
      </c>
      <c r="C29" s="123">
        <v>10</v>
      </c>
      <c r="D29" s="123">
        <v>148</v>
      </c>
      <c r="E29" s="123">
        <v>0</v>
      </c>
      <c r="F29" s="121">
        <v>1299</v>
      </c>
      <c r="G29" s="123">
        <v>28</v>
      </c>
      <c r="H29" s="123">
        <v>9</v>
      </c>
      <c r="J29" s="124">
        <v>3730</v>
      </c>
      <c r="K29" s="125">
        <f t="shared" si="0"/>
        <v>1.6756446177890565E-3</v>
      </c>
    </row>
    <row r="30" spans="1:13" x14ac:dyDescent="0.2">
      <c r="A30" s="120" t="s">
        <v>327</v>
      </c>
      <c r="B30" s="121">
        <v>26549</v>
      </c>
      <c r="C30" s="123">
        <v>345</v>
      </c>
      <c r="D30" s="121">
        <v>3431</v>
      </c>
      <c r="E30" s="123">
        <v>22</v>
      </c>
      <c r="F30" s="121">
        <v>21708</v>
      </c>
      <c r="G30" s="123">
        <v>468</v>
      </c>
      <c r="H30" s="123">
        <v>99</v>
      </c>
      <c r="J30" s="124">
        <v>70827</v>
      </c>
      <c r="K30" s="125">
        <f t="shared" si="0"/>
        <v>3.1817930655266891E-2</v>
      </c>
    </row>
    <row r="33" spans="1:21" x14ac:dyDescent="0.2">
      <c r="A33" s="120" t="s">
        <v>328</v>
      </c>
    </row>
    <row r="34" spans="1:21" x14ac:dyDescent="0.2">
      <c r="A34" s="120" t="s">
        <v>329</v>
      </c>
    </row>
    <row r="35" spans="1:21" x14ac:dyDescent="0.2">
      <c r="A35" s="120" t="s">
        <v>330</v>
      </c>
    </row>
    <row r="40" spans="1:21" x14ac:dyDescent="0.2">
      <c r="A40" s="124" t="s">
        <v>96</v>
      </c>
      <c r="B40" s="124" t="s">
        <v>331</v>
      </c>
      <c r="C40" s="124"/>
      <c r="D40" s="124" t="s">
        <v>332</v>
      </c>
      <c r="E40" s="124"/>
      <c r="F40" s="124" t="s">
        <v>333</v>
      </c>
      <c r="G40" s="124"/>
      <c r="H40" s="124" t="s">
        <v>52</v>
      </c>
      <c r="I40" s="124"/>
      <c r="J40" s="124" t="s">
        <v>310</v>
      </c>
      <c r="K40" s="124"/>
      <c r="L40" s="124" t="s">
        <v>53</v>
      </c>
      <c r="M40" s="124"/>
      <c r="N40" s="124" t="s">
        <v>311</v>
      </c>
      <c r="O40" s="124"/>
      <c r="P40" s="124" t="s">
        <v>54</v>
      </c>
      <c r="Q40" s="124"/>
      <c r="R40" s="124" t="s">
        <v>312</v>
      </c>
      <c r="S40" s="124"/>
      <c r="T40" s="124" t="s">
        <v>313</v>
      </c>
      <c r="U40" s="124"/>
    </row>
    <row r="41" spans="1:21" x14ac:dyDescent="0.2">
      <c r="A41" s="124"/>
      <c r="B41" s="124" t="s">
        <v>72</v>
      </c>
      <c r="C41" s="124" t="s">
        <v>73</v>
      </c>
      <c r="D41" s="124" t="s">
        <v>72</v>
      </c>
      <c r="E41" s="124" t="s">
        <v>73</v>
      </c>
      <c r="F41" s="124" t="s">
        <v>72</v>
      </c>
      <c r="G41" s="124" t="s">
        <v>73</v>
      </c>
      <c r="H41" s="124" t="s">
        <v>72</v>
      </c>
      <c r="I41" s="124" t="s">
        <v>73</v>
      </c>
      <c r="J41" s="124" t="s">
        <v>72</v>
      </c>
      <c r="K41" s="124" t="s">
        <v>73</v>
      </c>
      <c r="L41" s="124" t="s">
        <v>72</v>
      </c>
      <c r="M41" s="124" t="s">
        <v>73</v>
      </c>
      <c r="N41" s="124" t="s">
        <v>72</v>
      </c>
      <c r="O41" s="124" t="s">
        <v>73</v>
      </c>
      <c r="P41" s="124" t="s">
        <v>72</v>
      </c>
      <c r="Q41" s="124" t="s">
        <v>73</v>
      </c>
      <c r="R41" s="124" t="s">
        <v>72</v>
      </c>
      <c r="S41" s="124" t="s">
        <v>73</v>
      </c>
      <c r="T41" s="124" t="s">
        <v>72</v>
      </c>
      <c r="U41" s="124" t="s">
        <v>73</v>
      </c>
    </row>
    <row r="42" spans="1:21" x14ac:dyDescent="0.2">
      <c r="A42" s="124" t="s">
        <v>293</v>
      </c>
      <c r="B42" s="124">
        <v>380532</v>
      </c>
      <c r="C42" s="124" t="s">
        <v>44</v>
      </c>
      <c r="D42" s="124">
        <v>49333</v>
      </c>
      <c r="E42" s="124" t="s">
        <v>44</v>
      </c>
      <c r="F42" s="124">
        <v>539608</v>
      </c>
      <c r="G42" s="124" t="s">
        <v>44</v>
      </c>
      <c r="H42" s="124">
        <v>747641</v>
      </c>
      <c r="I42" s="124" t="s">
        <v>44</v>
      </c>
      <c r="J42" s="124">
        <v>9003</v>
      </c>
      <c r="K42" s="124" t="s">
        <v>334</v>
      </c>
      <c r="L42" s="124">
        <v>107196</v>
      </c>
      <c r="M42" s="124" t="s">
        <v>335</v>
      </c>
      <c r="N42" s="124">
        <v>939</v>
      </c>
      <c r="O42" s="124" t="s">
        <v>336</v>
      </c>
      <c r="P42" s="124">
        <v>594687</v>
      </c>
      <c r="Q42" s="124" t="s">
        <v>337</v>
      </c>
      <c r="R42" s="124">
        <v>16188</v>
      </c>
      <c r="S42" s="124" t="s">
        <v>338</v>
      </c>
      <c r="T42" s="124">
        <v>3899</v>
      </c>
      <c r="U42" s="124" t="s">
        <v>339</v>
      </c>
    </row>
    <row r="43" spans="1:21" x14ac:dyDescent="0.2">
      <c r="A43" s="124" t="s">
        <v>294</v>
      </c>
      <c r="B43" s="124">
        <v>30012</v>
      </c>
      <c r="C43" s="124" t="s">
        <v>44</v>
      </c>
      <c r="D43" s="124">
        <v>2119</v>
      </c>
      <c r="E43" s="124" t="s">
        <v>44</v>
      </c>
      <c r="F43" s="124">
        <v>85405</v>
      </c>
      <c r="G43" s="124" t="s">
        <v>44</v>
      </c>
      <c r="H43" s="124">
        <v>81535</v>
      </c>
      <c r="I43" s="124" t="s">
        <v>44</v>
      </c>
      <c r="J43" s="124">
        <v>1597</v>
      </c>
      <c r="K43" s="124" t="s">
        <v>340</v>
      </c>
      <c r="L43" s="124">
        <v>20614</v>
      </c>
      <c r="M43" s="124" t="s">
        <v>341</v>
      </c>
      <c r="N43" s="124">
        <v>10</v>
      </c>
      <c r="O43" s="124" t="s">
        <v>342</v>
      </c>
      <c r="P43" s="124">
        <v>56058</v>
      </c>
      <c r="Q43" s="124" t="s">
        <v>343</v>
      </c>
      <c r="R43" s="124">
        <v>1143</v>
      </c>
      <c r="S43" s="124" t="s">
        <v>344</v>
      </c>
      <c r="T43" s="124">
        <v>1348</v>
      </c>
      <c r="U43" s="124" t="s">
        <v>345</v>
      </c>
    </row>
    <row r="44" spans="1:21" x14ac:dyDescent="0.2">
      <c r="A44" s="124" t="s">
        <v>295</v>
      </c>
      <c r="B44" s="124">
        <v>350520</v>
      </c>
      <c r="C44" s="124" t="s">
        <v>44</v>
      </c>
      <c r="D44" s="124">
        <v>47214</v>
      </c>
      <c r="E44" s="124" t="s">
        <v>44</v>
      </c>
      <c r="F44" s="124">
        <v>454203</v>
      </c>
      <c r="G44" s="124" t="s">
        <v>44</v>
      </c>
      <c r="H44" s="124">
        <v>666106</v>
      </c>
      <c r="I44" s="124" t="s">
        <v>44</v>
      </c>
      <c r="J44" s="124">
        <v>7406</v>
      </c>
      <c r="K44" s="124" t="s">
        <v>346</v>
      </c>
      <c r="L44" s="124">
        <v>86582</v>
      </c>
      <c r="M44" s="124" t="s">
        <v>347</v>
      </c>
      <c r="N44" s="124">
        <v>929</v>
      </c>
      <c r="O44" s="124" t="s">
        <v>348</v>
      </c>
      <c r="P44" s="124">
        <v>538629</v>
      </c>
      <c r="Q44" s="124" t="s">
        <v>349</v>
      </c>
      <c r="R44" s="124">
        <v>15045</v>
      </c>
      <c r="S44" s="124" t="s">
        <v>163</v>
      </c>
      <c r="T44" s="124">
        <v>2551</v>
      </c>
      <c r="U44" s="124" t="s">
        <v>345</v>
      </c>
    </row>
    <row r="45" spans="1:21" x14ac:dyDescent="0.2">
      <c r="A45" s="124" t="s">
        <v>296</v>
      </c>
      <c r="B45" s="124">
        <v>320108</v>
      </c>
      <c r="C45" s="124" t="s">
        <v>350</v>
      </c>
      <c r="D45" s="124">
        <v>44372</v>
      </c>
      <c r="E45" s="124" t="s">
        <v>351</v>
      </c>
      <c r="F45" s="124">
        <v>373709</v>
      </c>
      <c r="G45" s="124" t="s">
        <v>352</v>
      </c>
      <c r="H45" s="124">
        <v>538073</v>
      </c>
      <c r="I45" s="124" t="s">
        <v>353</v>
      </c>
      <c r="J45" s="124">
        <v>5893</v>
      </c>
      <c r="K45" s="124" t="s">
        <v>354</v>
      </c>
      <c r="L45" s="124">
        <v>73827</v>
      </c>
      <c r="M45" s="124" t="s">
        <v>355</v>
      </c>
      <c r="N45" s="124">
        <v>774</v>
      </c>
      <c r="O45" s="124" t="s">
        <v>356</v>
      </c>
      <c r="P45" s="124">
        <v>428334</v>
      </c>
      <c r="Q45" s="124" t="s">
        <v>357</v>
      </c>
      <c r="R45" s="124">
        <v>13211</v>
      </c>
      <c r="S45" s="124" t="s">
        <v>358</v>
      </c>
      <c r="T45" s="124">
        <v>1943</v>
      </c>
      <c r="U45" s="124" t="s">
        <v>359</v>
      </c>
    </row>
    <row r="46" spans="1:21" x14ac:dyDescent="0.2">
      <c r="A46" s="124" t="s">
        <v>298</v>
      </c>
      <c r="B46" s="124">
        <v>2667</v>
      </c>
      <c r="C46" s="124" t="s">
        <v>360</v>
      </c>
      <c r="D46" s="124">
        <v>112</v>
      </c>
      <c r="E46" s="124" t="s">
        <v>361</v>
      </c>
      <c r="F46" s="124">
        <v>9135</v>
      </c>
      <c r="G46" s="124" t="s">
        <v>362</v>
      </c>
      <c r="H46" s="124">
        <v>40811</v>
      </c>
      <c r="I46" s="124" t="s">
        <v>363</v>
      </c>
      <c r="J46" s="124">
        <v>524</v>
      </c>
      <c r="K46" s="124" t="s">
        <v>364</v>
      </c>
      <c r="L46" s="124">
        <v>3564</v>
      </c>
      <c r="M46" s="124" t="s">
        <v>365</v>
      </c>
      <c r="N46" s="124">
        <v>115</v>
      </c>
      <c r="O46" s="124" t="s">
        <v>366</v>
      </c>
      <c r="P46" s="124">
        <v>36005</v>
      </c>
      <c r="Q46" s="124" t="s">
        <v>367</v>
      </c>
      <c r="R46" s="124">
        <v>448</v>
      </c>
      <c r="S46" s="124" t="s">
        <v>368</v>
      </c>
      <c r="T46" s="124">
        <v>64</v>
      </c>
      <c r="U46" s="124" t="s">
        <v>369</v>
      </c>
    </row>
    <row r="47" spans="1:21" x14ac:dyDescent="0.2">
      <c r="A47" s="124" t="s">
        <v>300</v>
      </c>
      <c r="B47" s="124">
        <v>1669</v>
      </c>
      <c r="C47" s="124" t="s">
        <v>370</v>
      </c>
      <c r="D47" s="124">
        <v>655</v>
      </c>
      <c r="E47" s="124" t="s">
        <v>371</v>
      </c>
      <c r="F47" s="124">
        <v>2393</v>
      </c>
      <c r="G47" s="124" t="s">
        <v>372</v>
      </c>
      <c r="H47" s="124">
        <v>4971</v>
      </c>
      <c r="I47" s="124" t="s">
        <v>373</v>
      </c>
      <c r="J47" s="124">
        <v>137</v>
      </c>
      <c r="K47" s="124" t="s">
        <v>374</v>
      </c>
      <c r="L47" s="124">
        <v>910</v>
      </c>
      <c r="M47" s="124" t="s">
        <v>375</v>
      </c>
      <c r="N47" s="124">
        <v>0</v>
      </c>
      <c r="O47" s="124" t="s">
        <v>376</v>
      </c>
      <c r="P47" s="124">
        <v>3730</v>
      </c>
      <c r="Q47" s="124" t="s">
        <v>377</v>
      </c>
      <c r="R47" s="124">
        <v>23</v>
      </c>
      <c r="S47" s="124" t="s">
        <v>378</v>
      </c>
      <c r="T47" s="124">
        <v>54</v>
      </c>
      <c r="U47" s="124" t="s">
        <v>379</v>
      </c>
    </row>
    <row r="48" spans="1:21" x14ac:dyDescent="0.2">
      <c r="A48" s="124" t="s">
        <v>302</v>
      </c>
      <c r="B48" s="124">
        <v>14360</v>
      </c>
      <c r="C48" s="124" t="s">
        <v>380</v>
      </c>
      <c r="D48" s="124">
        <v>482</v>
      </c>
      <c r="E48" s="124" t="s">
        <v>381</v>
      </c>
      <c r="F48" s="124">
        <v>47489</v>
      </c>
      <c r="G48" s="124" t="s">
        <v>382</v>
      </c>
      <c r="H48" s="124">
        <v>49948</v>
      </c>
      <c r="I48" s="124" t="s">
        <v>383</v>
      </c>
      <c r="J48" s="124">
        <v>502</v>
      </c>
      <c r="K48" s="124" t="s">
        <v>384</v>
      </c>
      <c r="L48" s="124">
        <v>3983</v>
      </c>
      <c r="M48" s="124" t="s">
        <v>385</v>
      </c>
      <c r="N48" s="124">
        <v>11</v>
      </c>
      <c r="O48" s="124" t="s">
        <v>342</v>
      </c>
      <c r="P48" s="124">
        <v>44142</v>
      </c>
      <c r="Q48" s="124" t="s">
        <v>386</v>
      </c>
      <c r="R48" s="124">
        <v>925</v>
      </c>
      <c r="S48" s="124" t="s">
        <v>387</v>
      </c>
      <c r="T48" s="124">
        <v>143</v>
      </c>
      <c r="U48" s="124" t="s">
        <v>388</v>
      </c>
    </row>
    <row r="49" spans="1:26" x14ac:dyDescent="0.2">
      <c r="A49" s="124" t="s">
        <v>304</v>
      </c>
      <c r="B49" s="124">
        <v>892</v>
      </c>
      <c r="C49" s="124" t="s">
        <v>389</v>
      </c>
      <c r="D49" s="124">
        <v>79</v>
      </c>
      <c r="E49" s="124" t="s">
        <v>390</v>
      </c>
      <c r="F49" s="124">
        <v>2559</v>
      </c>
      <c r="G49" s="124" t="s">
        <v>391</v>
      </c>
      <c r="H49" s="124">
        <v>4599</v>
      </c>
      <c r="I49" s="124" t="s">
        <v>392</v>
      </c>
      <c r="J49" s="124">
        <v>175</v>
      </c>
      <c r="K49" s="124" t="s">
        <v>393</v>
      </c>
      <c r="L49" s="124">
        <v>1130</v>
      </c>
      <c r="M49" s="124" t="s">
        <v>394</v>
      </c>
      <c r="N49" s="124">
        <v>1</v>
      </c>
      <c r="O49" s="124" t="s">
        <v>395</v>
      </c>
      <c r="P49" s="124">
        <v>3212</v>
      </c>
      <c r="Q49" s="124" t="s">
        <v>396</v>
      </c>
      <c r="R49" s="124">
        <v>0</v>
      </c>
      <c r="S49" s="124" t="s">
        <v>397</v>
      </c>
      <c r="T49" s="124">
        <v>80</v>
      </c>
      <c r="U49" s="124" t="s">
        <v>398</v>
      </c>
    </row>
    <row r="50" spans="1:26" x14ac:dyDescent="0.2">
      <c r="A50" s="124" t="s">
        <v>306</v>
      </c>
      <c r="B50" s="124">
        <v>189</v>
      </c>
      <c r="C50" s="124" t="s">
        <v>399</v>
      </c>
      <c r="D50" s="124">
        <v>18</v>
      </c>
      <c r="E50" s="124" t="s">
        <v>400</v>
      </c>
      <c r="F50" s="124">
        <v>695</v>
      </c>
      <c r="G50" s="124" t="s">
        <v>401</v>
      </c>
      <c r="H50" s="124">
        <v>1348</v>
      </c>
      <c r="I50" s="124" t="s">
        <v>402</v>
      </c>
      <c r="J50" s="124">
        <v>0</v>
      </c>
      <c r="K50" s="124" t="s">
        <v>403</v>
      </c>
      <c r="L50" s="124">
        <v>87</v>
      </c>
      <c r="M50" s="124" t="s">
        <v>404</v>
      </c>
      <c r="N50" s="124">
        <v>0</v>
      </c>
      <c r="O50" s="124" t="s">
        <v>376</v>
      </c>
      <c r="P50" s="124">
        <v>1183</v>
      </c>
      <c r="Q50" s="124" t="s">
        <v>368</v>
      </c>
      <c r="R50" s="124">
        <v>0</v>
      </c>
      <c r="S50" s="124" t="s">
        <v>397</v>
      </c>
      <c r="T50" s="124">
        <v>0</v>
      </c>
      <c r="U50" s="124" t="s">
        <v>376</v>
      </c>
    </row>
    <row r="51" spans="1:26" x14ac:dyDescent="0.2">
      <c r="A51" s="124" t="s">
        <v>308</v>
      </c>
      <c r="B51" s="124">
        <v>10635</v>
      </c>
      <c r="C51" s="124" t="s">
        <v>405</v>
      </c>
      <c r="D51" s="124">
        <v>1496</v>
      </c>
      <c r="E51" s="124" t="s">
        <v>406</v>
      </c>
      <c r="F51" s="124">
        <v>18223</v>
      </c>
      <c r="G51" s="124" t="s">
        <v>407</v>
      </c>
      <c r="H51" s="124">
        <v>26356</v>
      </c>
      <c r="I51" s="124" t="s">
        <v>408</v>
      </c>
      <c r="J51" s="124">
        <v>175</v>
      </c>
      <c r="K51" s="124" t="s">
        <v>409</v>
      </c>
      <c r="L51" s="124">
        <v>3081</v>
      </c>
      <c r="M51" s="124" t="s">
        <v>410</v>
      </c>
      <c r="N51" s="124">
        <v>28</v>
      </c>
      <c r="O51" s="124" t="s">
        <v>400</v>
      </c>
      <c r="P51" s="124">
        <v>22023</v>
      </c>
      <c r="Q51" s="124" t="s">
        <v>411</v>
      </c>
      <c r="R51" s="124">
        <v>438</v>
      </c>
      <c r="S51" s="124" t="s">
        <v>412</v>
      </c>
      <c r="T51" s="124">
        <v>267</v>
      </c>
      <c r="U51" s="124" t="s">
        <v>413</v>
      </c>
    </row>
    <row r="52" spans="1:26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</row>
    <row r="53" spans="1:26" x14ac:dyDescent="0.2">
      <c r="A53" s="124" t="s">
        <v>328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</row>
    <row r="54" spans="1:26" x14ac:dyDescent="0.2">
      <c r="A54" s="124" t="s">
        <v>414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</row>
    <row r="55" spans="1:26" x14ac:dyDescent="0.2">
      <c r="A55" s="124" t="s">
        <v>415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</row>
    <row r="60" spans="1:26" x14ac:dyDescent="0.2">
      <c r="A60" s="120" t="s">
        <v>414</v>
      </c>
    </row>
    <row r="61" spans="1:26" x14ac:dyDescent="0.2">
      <c r="A61" s="120" t="s">
        <v>77</v>
      </c>
    </row>
    <row r="62" spans="1:26" x14ac:dyDescent="0.2">
      <c r="A62" s="120" t="s">
        <v>96</v>
      </c>
      <c r="D62" s="120" t="s">
        <v>52</v>
      </c>
      <c r="H62" s="120" t="s">
        <v>310</v>
      </c>
      <c r="J62" s="120" t="s">
        <v>53</v>
      </c>
      <c r="L62" s="120" t="s">
        <v>311</v>
      </c>
      <c r="N62" s="120" t="s">
        <v>54</v>
      </c>
      <c r="P62" s="120" t="s">
        <v>312</v>
      </c>
      <c r="R62" s="120" t="s">
        <v>313</v>
      </c>
      <c r="V62" s="120" t="s">
        <v>436</v>
      </c>
    </row>
    <row r="63" spans="1:26" x14ac:dyDescent="0.2">
      <c r="D63" s="120" t="s">
        <v>72</v>
      </c>
      <c r="G63" s="120" t="s">
        <v>73</v>
      </c>
      <c r="H63" s="120" t="s">
        <v>72</v>
      </c>
      <c r="I63" s="120" t="s">
        <v>73</v>
      </c>
      <c r="J63" s="120" t="s">
        <v>72</v>
      </c>
      <c r="K63" s="120" t="s">
        <v>73</v>
      </c>
      <c r="L63" s="120" t="s">
        <v>72</v>
      </c>
      <c r="M63" s="120" t="s">
        <v>73</v>
      </c>
      <c r="N63" s="120" t="s">
        <v>72</v>
      </c>
      <c r="O63" s="120" t="s">
        <v>73</v>
      </c>
      <c r="P63" s="120" t="s">
        <v>72</v>
      </c>
      <c r="Q63" s="120" t="s">
        <v>73</v>
      </c>
      <c r="R63" s="120" t="s">
        <v>72</v>
      </c>
      <c r="S63" s="120" t="s">
        <v>73</v>
      </c>
      <c r="V63" s="120" t="s">
        <v>452</v>
      </c>
      <c r="W63" s="120">
        <v>2351319</v>
      </c>
      <c r="X63" s="120" t="s">
        <v>44</v>
      </c>
      <c r="Y63" s="120">
        <v>2351319</v>
      </c>
      <c r="Z63" s="120" t="s">
        <v>453</v>
      </c>
    </row>
    <row r="64" spans="1:26" x14ac:dyDescent="0.2">
      <c r="A64" s="120" t="s">
        <v>293</v>
      </c>
      <c r="D64" s="120" t="s">
        <v>416</v>
      </c>
      <c r="G64" s="120" t="s">
        <v>44</v>
      </c>
      <c r="H64" s="120" t="s">
        <v>417</v>
      </c>
      <c r="I64" s="120" t="s">
        <v>46</v>
      </c>
      <c r="J64" s="120" t="s">
        <v>418</v>
      </c>
      <c r="K64" s="120" t="s">
        <v>47</v>
      </c>
      <c r="L64" s="120" t="s">
        <v>419</v>
      </c>
      <c r="M64" s="120" t="s">
        <v>48</v>
      </c>
      <c r="N64" s="120" t="s">
        <v>420</v>
      </c>
      <c r="O64" s="120" t="s">
        <v>49</v>
      </c>
      <c r="P64" s="120" t="s">
        <v>421</v>
      </c>
      <c r="Q64" s="120" t="s">
        <v>50</v>
      </c>
      <c r="R64" s="120" t="s">
        <v>422</v>
      </c>
      <c r="S64" s="120" t="s">
        <v>51</v>
      </c>
      <c r="V64" s="120" t="s">
        <v>469</v>
      </c>
      <c r="W64" s="120">
        <v>268356</v>
      </c>
      <c r="X64" s="120" t="s">
        <v>44</v>
      </c>
      <c r="Y64" s="120">
        <v>0.114</v>
      </c>
      <c r="Z64" s="120" t="s">
        <v>44</v>
      </c>
    </row>
    <row r="65" spans="1:26" x14ac:dyDescent="0.2">
      <c r="A65" s="120" t="s">
        <v>295</v>
      </c>
      <c r="D65" s="120" t="s">
        <v>423</v>
      </c>
      <c r="G65" s="120" t="s">
        <v>44</v>
      </c>
      <c r="H65" s="120" t="s">
        <v>424</v>
      </c>
      <c r="I65" s="120" t="s">
        <v>425</v>
      </c>
      <c r="J65" s="120" t="s">
        <v>426</v>
      </c>
      <c r="K65" s="120" t="s">
        <v>427</v>
      </c>
      <c r="L65" s="120" t="s">
        <v>428</v>
      </c>
      <c r="M65" s="120" t="s">
        <v>429</v>
      </c>
      <c r="N65" s="120" t="s">
        <v>430</v>
      </c>
      <c r="O65" s="120" t="s">
        <v>431</v>
      </c>
      <c r="P65" s="120" t="s">
        <v>432</v>
      </c>
      <c r="Q65" s="120" t="s">
        <v>433</v>
      </c>
      <c r="R65" s="120" t="s">
        <v>434</v>
      </c>
      <c r="S65" s="120" t="s">
        <v>435</v>
      </c>
      <c r="V65" s="120" t="s">
        <v>483</v>
      </c>
      <c r="W65" s="120">
        <v>216817</v>
      </c>
      <c r="X65" s="120" t="s">
        <v>484</v>
      </c>
      <c r="Y65" s="120">
        <v>9.1999999999999998E-2</v>
      </c>
      <c r="Z65" s="120" t="s">
        <v>103</v>
      </c>
    </row>
    <row r="66" spans="1:26" x14ac:dyDescent="0.2">
      <c r="A66" s="120" t="s">
        <v>296</v>
      </c>
      <c r="D66" s="120" t="s">
        <v>437</v>
      </c>
      <c r="G66" s="120" t="s">
        <v>438</v>
      </c>
      <c r="H66" s="120" t="s">
        <v>439</v>
      </c>
      <c r="I66" s="120" t="s">
        <v>440</v>
      </c>
      <c r="J66" s="120" t="s">
        <v>441</v>
      </c>
      <c r="K66" s="120" t="s">
        <v>442</v>
      </c>
      <c r="L66" s="120" t="s">
        <v>443</v>
      </c>
      <c r="M66" s="120" t="s">
        <v>444</v>
      </c>
      <c r="N66" s="120" t="s">
        <v>445</v>
      </c>
      <c r="O66" s="120" t="s">
        <v>446</v>
      </c>
      <c r="P66" s="120" t="s">
        <v>447</v>
      </c>
      <c r="Q66" s="120" t="s">
        <v>448</v>
      </c>
      <c r="R66" s="120" t="s">
        <v>449</v>
      </c>
      <c r="S66" s="120" t="s">
        <v>450</v>
      </c>
      <c r="V66" s="120" t="s">
        <v>499</v>
      </c>
      <c r="W66" s="120">
        <v>7167</v>
      </c>
      <c r="X66" s="120" t="s">
        <v>500</v>
      </c>
      <c r="Y66" s="120">
        <v>3.0000000000000001E-3</v>
      </c>
      <c r="Z66" s="120" t="s">
        <v>103</v>
      </c>
    </row>
    <row r="67" spans="1:26" x14ac:dyDescent="0.2">
      <c r="A67" s="120" t="s">
        <v>298</v>
      </c>
      <c r="D67" s="120" t="s">
        <v>454</v>
      </c>
      <c r="G67" s="120" t="s">
        <v>455</v>
      </c>
      <c r="H67" s="120" t="s">
        <v>456</v>
      </c>
      <c r="I67" s="120" t="s">
        <v>457</v>
      </c>
      <c r="J67" s="120" t="s">
        <v>458</v>
      </c>
      <c r="K67" s="120" t="s">
        <v>459</v>
      </c>
      <c r="L67" s="120" t="s">
        <v>460</v>
      </c>
      <c r="M67" s="120" t="s">
        <v>461</v>
      </c>
      <c r="N67" s="120" t="s">
        <v>462</v>
      </c>
      <c r="O67" s="120" t="s">
        <v>463</v>
      </c>
      <c r="P67" s="120" t="s">
        <v>464</v>
      </c>
      <c r="Q67" s="120" t="s">
        <v>465</v>
      </c>
      <c r="R67" s="120" t="s">
        <v>466</v>
      </c>
      <c r="S67" s="120" t="s">
        <v>467</v>
      </c>
      <c r="V67" s="120" t="s">
        <v>512</v>
      </c>
      <c r="W67" s="120">
        <v>4120</v>
      </c>
      <c r="X67" s="120" t="s">
        <v>513</v>
      </c>
      <c r="Y67" s="120">
        <v>2E-3</v>
      </c>
      <c r="Z67" s="120" t="s">
        <v>103</v>
      </c>
    </row>
    <row r="68" spans="1:26" x14ac:dyDescent="0.2">
      <c r="A68" s="120" t="s">
        <v>300</v>
      </c>
      <c r="D68" s="120" t="s">
        <v>470</v>
      </c>
      <c r="G68" s="120" t="s">
        <v>471</v>
      </c>
      <c r="H68" s="120" t="s">
        <v>472</v>
      </c>
      <c r="I68" s="120" t="s">
        <v>473</v>
      </c>
      <c r="J68" s="120" t="s">
        <v>474</v>
      </c>
      <c r="K68" s="120" t="s">
        <v>352</v>
      </c>
      <c r="L68" s="120" t="s">
        <v>475</v>
      </c>
      <c r="M68" s="120" t="s">
        <v>342</v>
      </c>
      <c r="N68" s="120" t="s">
        <v>476</v>
      </c>
      <c r="O68" s="120" t="s">
        <v>477</v>
      </c>
      <c r="P68" s="120" t="s">
        <v>478</v>
      </c>
      <c r="Q68" s="120" t="s">
        <v>479</v>
      </c>
      <c r="R68" s="120" t="s">
        <v>480</v>
      </c>
      <c r="S68" s="120" t="s">
        <v>481</v>
      </c>
      <c r="V68" s="120" t="s">
        <v>522</v>
      </c>
      <c r="W68" s="120">
        <v>40252</v>
      </c>
      <c r="X68" s="120" t="s">
        <v>523</v>
      </c>
      <c r="Y68" s="120">
        <v>1.7000000000000001E-2</v>
      </c>
      <c r="Z68" s="120" t="s">
        <v>103</v>
      </c>
    </row>
    <row r="69" spans="1:26" x14ac:dyDescent="0.2">
      <c r="A69" s="120" t="s">
        <v>302</v>
      </c>
      <c r="D69" s="120" t="s">
        <v>485</v>
      </c>
      <c r="G69" s="120" t="s">
        <v>486</v>
      </c>
      <c r="H69" s="120" t="s">
        <v>487</v>
      </c>
      <c r="I69" s="120" t="s">
        <v>488</v>
      </c>
      <c r="J69" s="120" t="s">
        <v>489</v>
      </c>
      <c r="K69" s="120" t="s">
        <v>490</v>
      </c>
      <c r="L69" s="120" t="s">
        <v>491</v>
      </c>
      <c r="M69" s="120" t="s">
        <v>492</v>
      </c>
      <c r="N69" s="120" t="s">
        <v>493</v>
      </c>
      <c r="O69" s="120" t="s">
        <v>494</v>
      </c>
      <c r="P69" s="120" t="s">
        <v>495</v>
      </c>
      <c r="Q69" s="120" t="s">
        <v>450</v>
      </c>
      <c r="R69" s="120" t="s">
        <v>496</v>
      </c>
      <c r="S69" s="120" t="s">
        <v>497</v>
      </c>
      <c r="V69" s="120" t="s">
        <v>536</v>
      </c>
      <c r="W69" s="120">
        <v>2082963</v>
      </c>
      <c r="X69" s="120" t="s">
        <v>44</v>
      </c>
      <c r="Y69" s="120">
        <v>0.88600000000000001</v>
      </c>
      <c r="Z69" s="120" t="s">
        <v>44</v>
      </c>
    </row>
    <row r="70" spans="1:26" x14ac:dyDescent="0.2">
      <c r="A70" s="120" t="s">
        <v>304</v>
      </c>
      <c r="D70" s="120" t="s">
        <v>501</v>
      </c>
      <c r="G70" s="120" t="s">
        <v>457</v>
      </c>
      <c r="H70" s="120" t="s">
        <v>502</v>
      </c>
      <c r="I70" s="120" t="s">
        <v>403</v>
      </c>
      <c r="J70" s="120" t="s">
        <v>503</v>
      </c>
      <c r="K70" s="120" t="s">
        <v>504</v>
      </c>
      <c r="L70" s="120" t="s">
        <v>505</v>
      </c>
      <c r="M70" s="120" t="s">
        <v>506</v>
      </c>
      <c r="N70" s="120" t="s">
        <v>507</v>
      </c>
      <c r="O70" s="120" t="s">
        <v>508</v>
      </c>
      <c r="P70" s="120" t="s">
        <v>502</v>
      </c>
      <c r="Q70" s="120" t="s">
        <v>397</v>
      </c>
      <c r="R70" s="120" t="s">
        <v>509</v>
      </c>
      <c r="S70" s="120" t="s">
        <v>510</v>
      </c>
      <c r="V70" s="120" t="s">
        <v>451</v>
      </c>
      <c r="W70" s="120">
        <v>1759083</v>
      </c>
      <c r="X70" s="120" t="s">
        <v>543</v>
      </c>
      <c r="Y70" s="120">
        <v>0.748</v>
      </c>
      <c r="Z70" s="120" t="s">
        <v>103</v>
      </c>
    </row>
    <row r="71" spans="1:26" x14ac:dyDescent="0.2">
      <c r="A71" s="120" t="s">
        <v>306</v>
      </c>
      <c r="D71" s="120" t="s">
        <v>514</v>
      </c>
      <c r="G71" s="120" t="s">
        <v>438</v>
      </c>
      <c r="H71" s="120" t="s">
        <v>515</v>
      </c>
      <c r="I71" s="120" t="s">
        <v>516</v>
      </c>
      <c r="J71" s="120" t="s">
        <v>517</v>
      </c>
      <c r="K71" s="120" t="s">
        <v>518</v>
      </c>
      <c r="L71" s="120" t="s">
        <v>502</v>
      </c>
      <c r="M71" s="120" t="s">
        <v>376</v>
      </c>
      <c r="N71" s="120" t="s">
        <v>519</v>
      </c>
      <c r="O71" s="120" t="s">
        <v>520</v>
      </c>
      <c r="P71" s="120" t="s">
        <v>502</v>
      </c>
      <c r="Q71" s="120" t="s">
        <v>397</v>
      </c>
      <c r="R71" s="120" t="s">
        <v>502</v>
      </c>
      <c r="S71" s="120" t="s">
        <v>376</v>
      </c>
      <c r="V71" s="120" t="s">
        <v>468</v>
      </c>
      <c r="W71" s="120">
        <v>63544</v>
      </c>
      <c r="X71" s="120" t="s">
        <v>301</v>
      </c>
      <c r="Y71" s="120">
        <v>2.7E-2</v>
      </c>
      <c r="Z71" s="120" t="s">
        <v>103</v>
      </c>
    </row>
    <row r="72" spans="1:26" x14ac:dyDescent="0.2">
      <c r="A72" s="120" t="s">
        <v>308</v>
      </c>
      <c r="D72" s="120" t="s">
        <v>524</v>
      </c>
      <c r="G72" s="120" t="s">
        <v>525</v>
      </c>
      <c r="H72" s="120" t="s">
        <v>526</v>
      </c>
      <c r="I72" s="120" t="s">
        <v>444</v>
      </c>
      <c r="J72" s="120" t="s">
        <v>527</v>
      </c>
      <c r="K72" s="120" t="s">
        <v>528</v>
      </c>
      <c r="L72" s="120" t="s">
        <v>529</v>
      </c>
      <c r="M72" s="120" t="s">
        <v>273</v>
      </c>
      <c r="N72" s="120" t="s">
        <v>530</v>
      </c>
      <c r="O72" s="120" t="s">
        <v>531</v>
      </c>
      <c r="P72" s="120" t="s">
        <v>532</v>
      </c>
      <c r="Q72" s="120" t="s">
        <v>533</v>
      </c>
      <c r="R72" s="120" t="s">
        <v>534</v>
      </c>
      <c r="S72" s="120" t="s">
        <v>535</v>
      </c>
      <c r="V72" s="120" t="s">
        <v>482</v>
      </c>
      <c r="W72" s="120">
        <v>12317</v>
      </c>
      <c r="X72" s="120" t="s">
        <v>563</v>
      </c>
      <c r="Y72" s="120">
        <v>5.0000000000000001E-3</v>
      </c>
      <c r="Z72" s="120" t="s">
        <v>103</v>
      </c>
    </row>
    <row r="73" spans="1:26" x14ac:dyDescent="0.2">
      <c r="A73" s="120" t="s">
        <v>537</v>
      </c>
      <c r="D73" s="120" t="s">
        <v>538</v>
      </c>
      <c r="G73" s="120" t="s">
        <v>539</v>
      </c>
      <c r="H73" s="120" t="s">
        <v>502</v>
      </c>
      <c r="I73" s="120" t="s">
        <v>403</v>
      </c>
      <c r="J73" s="120" t="s">
        <v>502</v>
      </c>
      <c r="K73" s="120" t="s">
        <v>351</v>
      </c>
      <c r="L73" s="120" t="s">
        <v>502</v>
      </c>
      <c r="M73" s="120" t="s">
        <v>376</v>
      </c>
      <c r="N73" s="120" t="s">
        <v>540</v>
      </c>
      <c r="O73" s="120" t="s">
        <v>336</v>
      </c>
      <c r="P73" s="120" t="s">
        <v>541</v>
      </c>
      <c r="Q73" s="120" t="s">
        <v>351</v>
      </c>
      <c r="R73" s="120" t="s">
        <v>502</v>
      </c>
      <c r="S73" s="120" t="s">
        <v>376</v>
      </c>
      <c r="V73" s="120" t="s">
        <v>498</v>
      </c>
      <c r="W73" s="120">
        <v>142993</v>
      </c>
      <c r="X73" s="120" t="s">
        <v>577</v>
      </c>
      <c r="Y73" s="120">
        <v>6.0999999999999999E-2</v>
      </c>
      <c r="Z73" s="120" t="s">
        <v>103</v>
      </c>
    </row>
    <row r="74" spans="1:26" x14ac:dyDescent="0.2">
      <c r="A74" s="120" t="s">
        <v>544</v>
      </c>
      <c r="D74" s="120" t="s">
        <v>545</v>
      </c>
      <c r="G74" s="120" t="s">
        <v>546</v>
      </c>
      <c r="H74" s="120" t="s">
        <v>526</v>
      </c>
      <c r="I74" s="120" t="s">
        <v>444</v>
      </c>
      <c r="J74" s="120" t="s">
        <v>527</v>
      </c>
      <c r="K74" s="120" t="s">
        <v>528</v>
      </c>
      <c r="L74" s="120" t="s">
        <v>529</v>
      </c>
      <c r="M74" s="120" t="s">
        <v>273</v>
      </c>
      <c r="N74" s="120" t="s">
        <v>547</v>
      </c>
      <c r="O74" s="120" t="s">
        <v>548</v>
      </c>
      <c r="P74" s="120" t="s">
        <v>549</v>
      </c>
      <c r="Q74" s="120" t="s">
        <v>550</v>
      </c>
      <c r="R74" s="120" t="s">
        <v>534</v>
      </c>
      <c r="S74" s="120" t="s">
        <v>535</v>
      </c>
      <c r="V74" s="120" t="s">
        <v>511</v>
      </c>
      <c r="W74" s="120">
        <v>11469</v>
      </c>
      <c r="X74" s="120" t="s">
        <v>528</v>
      </c>
      <c r="Y74" s="120">
        <v>5.0000000000000001E-3</v>
      </c>
      <c r="Z74" s="120" t="s">
        <v>103</v>
      </c>
    </row>
    <row r="75" spans="1:26" x14ac:dyDescent="0.2">
      <c r="A75" s="120" t="s">
        <v>294</v>
      </c>
      <c r="D75" s="120" t="s">
        <v>551</v>
      </c>
      <c r="G75" s="120" t="s">
        <v>44</v>
      </c>
      <c r="H75" s="120" t="s">
        <v>552</v>
      </c>
      <c r="I75" s="120" t="s">
        <v>553</v>
      </c>
      <c r="J75" s="120" t="s">
        <v>554</v>
      </c>
      <c r="K75" s="120" t="s">
        <v>555</v>
      </c>
      <c r="L75" s="120" t="s">
        <v>556</v>
      </c>
      <c r="M75" s="120" t="s">
        <v>557</v>
      </c>
      <c r="N75" s="120" t="s">
        <v>558</v>
      </c>
      <c r="O75" s="120" t="s">
        <v>559</v>
      </c>
      <c r="P75" s="120" t="s">
        <v>560</v>
      </c>
      <c r="Q75" s="120" t="s">
        <v>561</v>
      </c>
      <c r="R75" s="120" t="s">
        <v>562</v>
      </c>
      <c r="S75" s="120" t="s">
        <v>435</v>
      </c>
      <c r="V75" s="120" t="s">
        <v>521</v>
      </c>
      <c r="W75" s="120">
        <v>3724</v>
      </c>
      <c r="X75" s="120" t="s">
        <v>593</v>
      </c>
      <c r="Y75" s="120">
        <v>2E-3</v>
      </c>
      <c r="Z75" s="120" t="s">
        <v>103</v>
      </c>
    </row>
    <row r="76" spans="1:26" x14ac:dyDescent="0.2">
      <c r="A76" s="120" t="s">
        <v>296</v>
      </c>
      <c r="D76" s="120" t="s">
        <v>564</v>
      </c>
      <c r="G76" s="120" t="s">
        <v>565</v>
      </c>
      <c r="H76" s="120" t="s">
        <v>566</v>
      </c>
      <c r="I76" s="120" t="s">
        <v>567</v>
      </c>
      <c r="J76" s="120" t="s">
        <v>568</v>
      </c>
      <c r="K76" s="120" t="s">
        <v>569</v>
      </c>
      <c r="L76" s="120" t="s">
        <v>570</v>
      </c>
      <c r="M76" s="120" t="s">
        <v>334</v>
      </c>
      <c r="N76" s="120" t="s">
        <v>571</v>
      </c>
      <c r="O76" s="120" t="s">
        <v>572</v>
      </c>
      <c r="P76" s="120" t="s">
        <v>573</v>
      </c>
      <c r="Q76" s="120" t="s">
        <v>574</v>
      </c>
      <c r="R76" s="120" t="s">
        <v>575</v>
      </c>
      <c r="S76" s="120" t="s">
        <v>576</v>
      </c>
      <c r="V76" s="120" t="s">
        <v>600</v>
      </c>
      <c r="W76" s="120">
        <v>89833</v>
      </c>
      <c r="X76" s="120" t="s">
        <v>601</v>
      </c>
      <c r="Y76" s="120">
        <v>3.7999999999999999E-2</v>
      </c>
      <c r="Z76" s="120" t="s">
        <v>103</v>
      </c>
    </row>
    <row r="77" spans="1:26" x14ac:dyDescent="0.2">
      <c r="A77" s="120" t="s">
        <v>298</v>
      </c>
      <c r="D77" s="120" t="s">
        <v>578</v>
      </c>
      <c r="G77" s="120" t="s">
        <v>579</v>
      </c>
      <c r="H77" s="120" t="s">
        <v>502</v>
      </c>
      <c r="I77" s="120" t="s">
        <v>403</v>
      </c>
      <c r="J77" s="120" t="s">
        <v>580</v>
      </c>
      <c r="K77" s="120" t="s">
        <v>413</v>
      </c>
      <c r="L77" s="120" t="s">
        <v>502</v>
      </c>
      <c r="M77" s="120" t="s">
        <v>376</v>
      </c>
      <c r="N77" s="120" t="s">
        <v>581</v>
      </c>
      <c r="O77" s="120" t="s">
        <v>582</v>
      </c>
      <c r="P77" s="120" t="s">
        <v>583</v>
      </c>
      <c r="Q77" s="120" t="s">
        <v>584</v>
      </c>
      <c r="R77" s="120" t="s">
        <v>502</v>
      </c>
      <c r="S77" s="120" t="s">
        <v>376</v>
      </c>
      <c r="V77" s="120" t="s">
        <v>542</v>
      </c>
      <c r="W77" s="120">
        <v>1588</v>
      </c>
      <c r="X77" s="120" t="s">
        <v>606</v>
      </c>
      <c r="Y77" s="120">
        <v>1E-3</v>
      </c>
      <c r="Z77" s="120" t="s">
        <v>103</v>
      </c>
    </row>
    <row r="78" spans="1:26" x14ac:dyDescent="0.2">
      <c r="A78" s="120" t="s">
        <v>300</v>
      </c>
      <c r="D78" s="120" t="s">
        <v>585</v>
      </c>
      <c r="G78" s="120" t="s">
        <v>586</v>
      </c>
      <c r="H78" s="120" t="s">
        <v>502</v>
      </c>
      <c r="I78" s="120" t="s">
        <v>403</v>
      </c>
      <c r="J78" s="120" t="s">
        <v>587</v>
      </c>
      <c r="K78" s="120" t="s">
        <v>588</v>
      </c>
      <c r="L78" s="120" t="s">
        <v>502</v>
      </c>
      <c r="M78" s="120" t="s">
        <v>376</v>
      </c>
      <c r="N78" s="120" t="s">
        <v>589</v>
      </c>
      <c r="O78" s="120" t="s">
        <v>590</v>
      </c>
      <c r="P78" s="120" t="s">
        <v>591</v>
      </c>
      <c r="Q78" s="120" t="s">
        <v>592</v>
      </c>
      <c r="R78" s="120" t="s">
        <v>502</v>
      </c>
      <c r="S78" s="120" t="s">
        <v>376</v>
      </c>
      <c r="V78" s="120" t="s">
        <v>619</v>
      </c>
      <c r="W78" s="120">
        <v>88245</v>
      </c>
      <c r="X78" s="120" t="s">
        <v>620</v>
      </c>
      <c r="Y78" s="120">
        <v>3.7999999999999999E-2</v>
      </c>
      <c r="Z78" s="120" t="s">
        <v>103</v>
      </c>
    </row>
    <row r="79" spans="1:26" x14ac:dyDescent="0.2">
      <c r="A79" s="120" t="s">
        <v>302</v>
      </c>
      <c r="D79" s="120" t="s">
        <v>594</v>
      </c>
      <c r="G79" s="120" t="s">
        <v>595</v>
      </c>
      <c r="H79" s="120" t="s">
        <v>502</v>
      </c>
      <c r="I79" s="120" t="s">
        <v>403</v>
      </c>
      <c r="J79" s="120" t="s">
        <v>596</v>
      </c>
      <c r="K79" s="120" t="s">
        <v>400</v>
      </c>
      <c r="L79" s="120" t="s">
        <v>597</v>
      </c>
      <c r="M79" s="120" t="s">
        <v>342</v>
      </c>
      <c r="N79" s="120" t="s">
        <v>598</v>
      </c>
      <c r="O79" s="120" t="s">
        <v>599</v>
      </c>
      <c r="P79" s="120" t="s">
        <v>502</v>
      </c>
      <c r="Q79" s="120" t="s">
        <v>397</v>
      </c>
      <c r="R79" s="120" t="s">
        <v>502</v>
      </c>
      <c r="S79" s="120" t="s">
        <v>376</v>
      </c>
    </row>
    <row r="80" spans="1:26" x14ac:dyDescent="0.2">
      <c r="A80" s="120" t="s">
        <v>304</v>
      </c>
      <c r="D80" s="120" t="s">
        <v>602</v>
      </c>
      <c r="G80" s="120" t="s">
        <v>603</v>
      </c>
      <c r="H80" s="120" t="s">
        <v>502</v>
      </c>
      <c r="I80" s="120" t="s">
        <v>403</v>
      </c>
      <c r="J80" s="120" t="s">
        <v>502</v>
      </c>
      <c r="K80" s="120" t="s">
        <v>351</v>
      </c>
      <c r="L80" s="120" t="s">
        <v>502</v>
      </c>
      <c r="M80" s="120" t="s">
        <v>376</v>
      </c>
      <c r="N80" s="120" t="s">
        <v>604</v>
      </c>
      <c r="O80" s="120" t="s">
        <v>605</v>
      </c>
      <c r="P80" s="120" t="s">
        <v>502</v>
      </c>
      <c r="Q80" s="120" t="s">
        <v>397</v>
      </c>
      <c r="R80" s="120" t="s">
        <v>502</v>
      </c>
      <c r="S80" s="120" t="s">
        <v>376</v>
      </c>
    </row>
    <row r="81" spans="1:19" x14ac:dyDescent="0.2">
      <c r="A81" s="120" t="s">
        <v>306</v>
      </c>
      <c r="D81" s="120" t="s">
        <v>607</v>
      </c>
      <c r="G81" s="120" t="s">
        <v>608</v>
      </c>
      <c r="H81" s="120" t="s">
        <v>609</v>
      </c>
      <c r="I81" s="120" t="s">
        <v>610</v>
      </c>
      <c r="J81" s="120" t="s">
        <v>611</v>
      </c>
      <c r="K81" s="120" t="s">
        <v>612</v>
      </c>
      <c r="L81" s="120" t="s">
        <v>502</v>
      </c>
      <c r="M81" s="120" t="s">
        <v>376</v>
      </c>
      <c r="N81" s="120" t="s">
        <v>613</v>
      </c>
      <c r="O81" s="120" t="s">
        <v>614</v>
      </c>
      <c r="P81" s="120" t="s">
        <v>615</v>
      </c>
      <c r="Q81" s="120" t="s">
        <v>616</v>
      </c>
      <c r="R81" s="120" t="s">
        <v>617</v>
      </c>
      <c r="S81" s="120" t="s">
        <v>618</v>
      </c>
    </row>
    <row r="82" spans="1:19" x14ac:dyDescent="0.2">
      <c r="A82" s="120" t="s">
        <v>308</v>
      </c>
      <c r="D82" s="120" t="s">
        <v>621</v>
      </c>
      <c r="G82" s="120" t="s">
        <v>622</v>
      </c>
      <c r="H82" s="120" t="s">
        <v>623</v>
      </c>
      <c r="I82" s="120" t="s">
        <v>624</v>
      </c>
      <c r="J82" s="120" t="s">
        <v>625</v>
      </c>
      <c r="K82" s="120" t="s">
        <v>576</v>
      </c>
      <c r="L82" s="120" t="s">
        <v>626</v>
      </c>
      <c r="M82" s="120" t="s">
        <v>479</v>
      </c>
      <c r="N82" s="120" t="s">
        <v>627</v>
      </c>
      <c r="O82" s="120" t="s">
        <v>500</v>
      </c>
      <c r="P82" s="120" t="s">
        <v>628</v>
      </c>
      <c r="Q82" s="120" t="s">
        <v>479</v>
      </c>
      <c r="R82" s="120" t="s">
        <v>609</v>
      </c>
      <c r="S82" s="120" t="s">
        <v>629</v>
      </c>
    </row>
    <row r="83" spans="1:19" x14ac:dyDescent="0.2">
      <c r="A83" s="120" t="s">
        <v>537</v>
      </c>
      <c r="D83" s="120" t="s">
        <v>630</v>
      </c>
      <c r="G83" s="120" t="s">
        <v>631</v>
      </c>
      <c r="H83" s="120" t="s">
        <v>632</v>
      </c>
      <c r="I83" s="120" t="s">
        <v>633</v>
      </c>
      <c r="J83" s="120" t="s">
        <v>634</v>
      </c>
      <c r="K83" s="120" t="s">
        <v>635</v>
      </c>
      <c r="L83" s="120" t="s">
        <v>505</v>
      </c>
      <c r="M83" s="120" t="s">
        <v>636</v>
      </c>
      <c r="N83" s="120" t="s">
        <v>637</v>
      </c>
      <c r="O83" s="120" t="s">
        <v>638</v>
      </c>
      <c r="P83" s="120" t="s">
        <v>628</v>
      </c>
      <c r="Q83" s="120" t="s">
        <v>479</v>
      </c>
      <c r="R83" s="120" t="s">
        <v>639</v>
      </c>
      <c r="S83" s="120" t="s">
        <v>640</v>
      </c>
    </row>
    <row r="84" spans="1:19" x14ac:dyDescent="0.2">
      <c r="A84" s="120" t="s">
        <v>544</v>
      </c>
      <c r="D84" s="120" t="s">
        <v>641</v>
      </c>
      <c r="G84" s="120" t="s">
        <v>642</v>
      </c>
      <c r="H84" s="120" t="s">
        <v>643</v>
      </c>
      <c r="I84" s="120" t="s">
        <v>618</v>
      </c>
      <c r="J84" s="120" t="s">
        <v>644</v>
      </c>
      <c r="K84" s="120" t="s">
        <v>360</v>
      </c>
      <c r="L84" s="120" t="s">
        <v>645</v>
      </c>
      <c r="M84" s="120" t="s">
        <v>646</v>
      </c>
      <c r="N84" s="120" t="s">
        <v>647</v>
      </c>
      <c r="O84" s="120" t="s">
        <v>68</v>
      </c>
      <c r="P84" s="120" t="s">
        <v>502</v>
      </c>
      <c r="Q84" s="120" t="s">
        <v>397</v>
      </c>
      <c r="R84" s="120" t="s">
        <v>648</v>
      </c>
      <c r="S84" s="120" t="s">
        <v>516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4"/>
  <sheetViews>
    <sheetView zoomScale="80" zoomScaleNormal="80" zoomScalePageLayoutView="70" workbookViewId="0">
      <selection activeCell="C60" sqref="C60"/>
    </sheetView>
  </sheetViews>
  <sheetFormatPr defaultColWidth="11.42578125" defaultRowHeight="15" x14ac:dyDescent="0.25"/>
  <cols>
    <col min="1" max="1" width="11.42578125" style="44" customWidth="1"/>
    <col min="2" max="2" width="72.5703125" style="44" customWidth="1"/>
    <col min="3" max="3" width="46.42578125" style="44" customWidth="1"/>
    <col min="4" max="5" width="22.85546875" style="44" customWidth="1"/>
    <col min="6" max="6" width="46.5703125" style="44" customWidth="1"/>
    <col min="7" max="8" width="21.85546875" style="44" customWidth="1"/>
    <col min="9" max="9" width="21" style="44" bestFit="1" customWidth="1"/>
    <col min="10" max="10" width="25.85546875" style="44" bestFit="1" customWidth="1"/>
    <col min="11" max="11" width="27.140625" style="44" bestFit="1" customWidth="1"/>
    <col min="12" max="12" width="25.7109375" style="44" bestFit="1" customWidth="1"/>
    <col min="13" max="13" width="25" style="44" bestFit="1" customWidth="1"/>
    <col min="14" max="14" width="26.28515625" style="44" bestFit="1" customWidth="1"/>
    <col min="15" max="15" width="24.85546875" style="44" bestFit="1" customWidth="1"/>
    <col min="16" max="16" width="21" style="44" bestFit="1" customWidth="1"/>
    <col min="17" max="17" width="25.85546875" style="44" bestFit="1" customWidth="1"/>
    <col min="18" max="18" width="11.42578125" style="44" customWidth="1"/>
    <col min="19" max="16384" width="11.42578125" style="44"/>
  </cols>
  <sheetData>
    <row r="2" spans="1:9" ht="21" customHeight="1" x14ac:dyDescent="0.25">
      <c r="B2" s="45" t="s">
        <v>188</v>
      </c>
      <c r="C2" s="45"/>
      <c r="D2" s="46"/>
      <c r="E2" s="46"/>
      <c r="F2" s="46"/>
      <c r="G2" s="46"/>
      <c r="H2" s="46"/>
    </row>
    <row r="3" spans="1:9" ht="43.15" customHeight="1" x14ac:dyDescent="0.25">
      <c r="A3" s="47"/>
      <c r="B3" s="48"/>
      <c r="C3" s="212" t="s">
        <v>189</v>
      </c>
      <c r="D3" s="213"/>
      <c r="E3" s="214"/>
      <c r="F3" s="212" t="s">
        <v>190</v>
      </c>
      <c r="G3" s="213"/>
      <c r="H3" s="214"/>
      <c r="I3" s="49"/>
    </row>
    <row r="4" spans="1:9" ht="21" customHeight="1" x14ac:dyDescent="0.25">
      <c r="A4" s="47"/>
      <c r="B4" s="50" t="s">
        <v>191</v>
      </c>
      <c r="C4" s="51"/>
      <c r="D4" s="52" t="s">
        <v>192</v>
      </c>
      <c r="E4" s="53" t="s">
        <v>154</v>
      </c>
      <c r="F4" s="53"/>
      <c r="G4" s="52" t="s">
        <v>192</v>
      </c>
      <c r="H4" s="54" t="s">
        <v>154</v>
      </c>
    </row>
    <row r="5" spans="1:9" ht="21" customHeight="1" x14ac:dyDescent="0.25">
      <c r="A5" s="47"/>
      <c r="B5" s="55" t="s">
        <v>193</v>
      </c>
      <c r="C5" s="55"/>
      <c r="D5" s="56">
        <v>422310</v>
      </c>
      <c r="E5" s="57">
        <v>72.33000183</v>
      </c>
      <c r="F5" s="58"/>
      <c r="G5" s="56">
        <v>1698126</v>
      </c>
      <c r="H5" s="57">
        <v>76.290000919999997</v>
      </c>
      <c r="I5" s="49"/>
    </row>
    <row r="6" spans="1:9" ht="21" customHeight="1" x14ac:dyDescent="0.25">
      <c r="A6" s="47"/>
      <c r="B6" s="55" t="s">
        <v>194</v>
      </c>
      <c r="C6" s="55"/>
      <c r="D6" s="56">
        <v>35374</v>
      </c>
      <c r="E6" s="57">
        <v>6.05999994</v>
      </c>
      <c r="F6" s="59"/>
      <c r="G6" s="56">
        <v>60589</v>
      </c>
      <c r="H6" s="57">
        <v>2.72000003</v>
      </c>
      <c r="I6" s="49"/>
    </row>
    <row r="7" spans="1:9" ht="21" customHeight="1" x14ac:dyDescent="0.25">
      <c r="A7" s="47"/>
      <c r="B7" s="55" t="s">
        <v>195</v>
      </c>
      <c r="C7" s="55"/>
      <c r="D7" s="56">
        <v>55045</v>
      </c>
      <c r="E7" s="57">
        <v>9.4300003100000005</v>
      </c>
      <c r="F7" s="59"/>
      <c r="G7" s="56">
        <v>241844</v>
      </c>
      <c r="H7" s="57">
        <v>10.85999966</v>
      </c>
      <c r="I7" s="49"/>
    </row>
    <row r="8" spans="1:9" ht="21.6" customHeight="1" x14ac:dyDescent="0.25">
      <c r="A8" s="47"/>
      <c r="B8" s="55" t="s">
        <v>196</v>
      </c>
      <c r="C8" s="55"/>
      <c r="D8" s="56">
        <v>43813</v>
      </c>
      <c r="E8" s="57">
        <v>7.5</v>
      </c>
      <c r="F8" s="59"/>
      <c r="G8" s="56">
        <v>135485</v>
      </c>
      <c r="H8" s="57">
        <v>6.0900001499999998</v>
      </c>
      <c r="I8" s="49"/>
    </row>
    <row r="9" spans="1:9" ht="21.6" customHeight="1" x14ac:dyDescent="0.25">
      <c r="A9" s="47"/>
      <c r="B9" s="55" t="s">
        <v>197</v>
      </c>
      <c r="C9" s="55"/>
      <c r="D9" s="56">
        <v>4378</v>
      </c>
      <c r="E9" s="57">
        <v>0.75</v>
      </c>
      <c r="F9" s="59"/>
      <c r="G9" s="56">
        <v>15408</v>
      </c>
      <c r="H9" s="57">
        <v>0.69000000000000006</v>
      </c>
      <c r="I9" s="49"/>
    </row>
    <row r="10" spans="1:9" ht="21.6" customHeight="1" x14ac:dyDescent="0.25">
      <c r="A10" s="47"/>
      <c r="B10" s="55" t="s">
        <v>198</v>
      </c>
      <c r="C10" s="55"/>
      <c r="D10" s="56">
        <v>21684</v>
      </c>
      <c r="E10" s="57">
        <v>3.7100000400000002</v>
      </c>
      <c r="F10" s="59"/>
      <c r="G10" s="56">
        <v>70827</v>
      </c>
      <c r="H10" s="57">
        <v>3.1800000700000002</v>
      </c>
      <c r="I10" s="49"/>
    </row>
    <row r="11" spans="1:9" ht="21" customHeight="1" x14ac:dyDescent="0.25">
      <c r="A11" s="47"/>
      <c r="B11" s="55" t="s">
        <v>199</v>
      </c>
      <c r="C11" s="55"/>
      <c r="D11" s="56">
        <v>1286</v>
      </c>
      <c r="E11" s="57">
        <v>0.22</v>
      </c>
      <c r="F11" s="60"/>
      <c r="G11" s="56">
        <v>3730</v>
      </c>
      <c r="H11" s="57">
        <v>0.17</v>
      </c>
      <c r="I11" s="49"/>
    </row>
    <row r="12" spans="1:9" ht="21" customHeight="1" x14ac:dyDescent="0.25">
      <c r="A12" s="47"/>
      <c r="B12" s="50" t="s">
        <v>200</v>
      </c>
      <c r="C12" s="52"/>
      <c r="D12" s="61"/>
      <c r="E12" s="62"/>
      <c r="F12" s="53"/>
      <c r="G12" s="61"/>
      <c r="H12" s="62"/>
      <c r="I12" s="49"/>
    </row>
    <row r="13" spans="1:9" ht="21" customHeight="1" x14ac:dyDescent="0.25">
      <c r="A13" s="47"/>
      <c r="B13" s="63" t="s">
        <v>201</v>
      </c>
      <c r="C13" s="64" t="s">
        <v>202</v>
      </c>
      <c r="D13" s="56">
        <v>16748</v>
      </c>
      <c r="E13" s="57">
        <v>2.9900000100000002</v>
      </c>
      <c r="F13" s="64" t="s">
        <v>202</v>
      </c>
      <c r="G13" s="56">
        <v>81996</v>
      </c>
      <c r="H13" s="65">
        <v>3.8699998899999999</v>
      </c>
    </row>
    <row r="14" spans="1:9" ht="21" customHeight="1" x14ac:dyDescent="0.25">
      <c r="A14" s="47"/>
      <c r="B14" s="63" t="s">
        <v>203</v>
      </c>
      <c r="C14" s="64" t="s">
        <v>204</v>
      </c>
      <c r="D14" s="56">
        <v>11940</v>
      </c>
      <c r="E14" s="57">
        <v>2.1400001</v>
      </c>
      <c r="F14" s="64" t="s">
        <v>204</v>
      </c>
      <c r="G14" s="56">
        <v>22576</v>
      </c>
      <c r="H14" s="66">
        <v>1.07000005</v>
      </c>
    </row>
    <row r="15" spans="1:9" ht="21" customHeight="1" x14ac:dyDescent="0.25">
      <c r="A15" s="47"/>
      <c r="B15" s="63" t="s">
        <v>205</v>
      </c>
      <c r="C15" s="64" t="s">
        <v>206</v>
      </c>
      <c r="D15" s="56">
        <v>5716</v>
      </c>
      <c r="E15" s="57">
        <v>1.0199999799999999</v>
      </c>
      <c r="F15" s="64" t="s">
        <v>207</v>
      </c>
      <c r="G15" s="56">
        <v>14261</v>
      </c>
      <c r="H15" s="66">
        <v>0.67000002000000003</v>
      </c>
    </row>
    <row r="16" spans="1:9" ht="21" customHeight="1" x14ac:dyDescent="0.25">
      <c r="A16" s="47"/>
      <c r="B16" s="63" t="s">
        <v>208</v>
      </c>
      <c r="C16" s="64" t="s">
        <v>207</v>
      </c>
      <c r="D16" s="56">
        <v>4158</v>
      </c>
      <c r="E16" s="57">
        <v>0.74000001000000004</v>
      </c>
      <c r="F16" s="64" t="s">
        <v>206</v>
      </c>
      <c r="G16" s="56">
        <v>12828</v>
      </c>
      <c r="H16" s="66">
        <v>0.61000001000000004</v>
      </c>
    </row>
    <row r="17" spans="1:9" ht="21" customHeight="1" x14ac:dyDescent="0.25">
      <c r="A17" s="47"/>
      <c r="B17" s="63" t="s">
        <v>209</v>
      </c>
      <c r="C17" s="64" t="s">
        <v>210</v>
      </c>
      <c r="D17" s="56">
        <v>2646</v>
      </c>
      <c r="E17" s="57">
        <v>0.47</v>
      </c>
      <c r="F17" s="64" t="s">
        <v>210</v>
      </c>
      <c r="G17" s="56">
        <v>10400</v>
      </c>
      <c r="H17" s="66">
        <v>0.49000000999999999</v>
      </c>
    </row>
    <row r="18" spans="1:9" ht="21" customHeight="1" x14ac:dyDescent="0.25">
      <c r="A18" s="47"/>
      <c r="B18" s="63" t="s">
        <v>211</v>
      </c>
      <c r="C18" s="64" t="s">
        <v>212</v>
      </c>
      <c r="D18" s="56">
        <v>2401</v>
      </c>
      <c r="E18" s="57">
        <v>0.43000000999999999</v>
      </c>
      <c r="F18" s="64" t="s">
        <v>213</v>
      </c>
      <c r="G18" s="56">
        <v>10150</v>
      </c>
      <c r="H18" s="66">
        <v>0.47999998999999999</v>
      </c>
    </row>
    <row r="19" spans="1:9" ht="21" customHeight="1" x14ac:dyDescent="0.25">
      <c r="A19" s="47"/>
      <c r="B19" s="63" t="s">
        <v>214</v>
      </c>
      <c r="C19" s="64" t="s">
        <v>215</v>
      </c>
      <c r="D19" s="56">
        <v>2290</v>
      </c>
      <c r="E19" s="57">
        <v>0.41</v>
      </c>
      <c r="F19" s="64" t="s">
        <v>216</v>
      </c>
      <c r="G19" s="56">
        <v>9743</v>
      </c>
      <c r="H19" s="66">
        <v>0.46000001000000001</v>
      </c>
    </row>
    <row r="20" spans="1:9" ht="21" customHeight="1" x14ac:dyDescent="0.25">
      <c r="A20" s="47"/>
      <c r="B20" s="63" t="s">
        <v>217</v>
      </c>
      <c r="C20" s="64" t="s">
        <v>216</v>
      </c>
      <c r="D20" s="56">
        <v>1830</v>
      </c>
      <c r="E20" s="57">
        <v>0.33000001000000001</v>
      </c>
      <c r="F20" s="64" t="s">
        <v>215</v>
      </c>
      <c r="G20" s="56">
        <v>9286</v>
      </c>
      <c r="H20" s="66">
        <v>0.44</v>
      </c>
    </row>
    <row r="21" spans="1:9" ht="21" customHeight="1" x14ac:dyDescent="0.25">
      <c r="A21" s="47"/>
      <c r="B21" s="63" t="s">
        <v>218</v>
      </c>
      <c r="C21" s="64" t="s">
        <v>219</v>
      </c>
      <c r="D21" s="56">
        <v>1762</v>
      </c>
      <c r="E21" s="57">
        <v>0.31999999000000001</v>
      </c>
      <c r="F21" s="64" t="s">
        <v>212</v>
      </c>
      <c r="G21" s="56">
        <v>8811</v>
      </c>
      <c r="H21" s="66">
        <v>0.41999998999999999</v>
      </c>
    </row>
    <row r="22" spans="1:9" ht="21" customHeight="1" x14ac:dyDescent="0.25">
      <c r="A22" s="47"/>
      <c r="B22" s="63" t="s">
        <v>220</v>
      </c>
      <c r="C22" s="64" t="s">
        <v>221</v>
      </c>
      <c r="D22" s="56">
        <v>1677</v>
      </c>
      <c r="E22" s="57">
        <v>0.30000000999999998</v>
      </c>
      <c r="F22" s="64" t="s">
        <v>221</v>
      </c>
      <c r="G22" s="56">
        <v>5855</v>
      </c>
      <c r="H22" s="66">
        <v>0.28000000000000003</v>
      </c>
    </row>
    <row r="23" spans="1:9" ht="21" customHeight="1" x14ac:dyDescent="0.25">
      <c r="A23" s="47"/>
      <c r="B23" s="67" t="s">
        <v>222</v>
      </c>
      <c r="C23" s="52"/>
      <c r="D23" s="61"/>
      <c r="E23" s="62"/>
      <c r="F23" s="53"/>
      <c r="G23" s="61"/>
      <c r="H23" s="68"/>
    </row>
    <row r="24" spans="1:9" ht="21" customHeight="1" x14ac:dyDescent="0.25">
      <c r="A24" s="47"/>
      <c r="B24" s="63" t="s">
        <v>223</v>
      </c>
      <c r="C24" s="64" t="s">
        <v>25</v>
      </c>
      <c r="D24" s="56">
        <v>17429</v>
      </c>
      <c r="E24" s="57">
        <v>3.1199998899999999</v>
      </c>
      <c r="F24" s="64" t="s">
        <v>25</v>
      </c>
      <c r="G24" s="56">
        <v>78496</v>
      </c>
      <c r="H24" s="66">
        <v>3.7100000400000002</v>
      </c>
    </row>
    <row r="25" spans="1:9" ht="21" customHeight="1" x14ac:dyDescent="0.25">
      <c r="A25" s="47"/>
      <c r="B25" s="63" t="s">
        <v>224</v>
      </c>
      <c r="C25" s="64" t="s">
        <v>26</v>
      </c>
      <c r="D25" s="56">
        <v>9128</v>
      </c>
      <c r="E25" s="57">
        <v>1.63</v>
      </c>
      <c r="F25" s="64" t="s">
        <v>26</v>
      </c>
      <c r="G25" s="56">
        <v>17009</v>
      </c>
      <c r="H25" s="66">
        <v>0.80000000999999998</v>
      </c>
    </row>
    <row r="26" spans="1:9" ht="21" customHeight="1" x14ac:dyDescent="0.25">
      <c r="A26" s="47"/>
      <c r="B26" s="63" t="s">
        <v>225</v>
      </c>
      <c r="C26" s="64" t="s">
        <v>28</v>
      </c>
      <c r="D26" s="56">
        <v>5507</v>
      </c>
      <c r="E26" s="57">
        <v>0.98000001999999997</v>
      </c>
      <c r="F26" s="64" t="s">
        <v>27</v>
      </c>
      <c r="G26" s="56">
        <v>12474</v>
      </c>
      <c r="H26" s="66">
        <v>0.58999997000000004</v>
      </c>
    </row>
    <row r="27" spans="1:9" ht="21" customHeight="1" x14ac:dyDescent="0.25">
      <c r="A27" s="47"/>
      <c r="B27" s="63" t="s">
        <v>226</v>
      </c>
      <c r="C27" s="64" t="s">
        <v>27</v>
      </c>
      <c r="D27" s="56">
        <v>3769</v>
      </c>
      <c r="E27" s="57">
        <v>0.67000002000000003</v>
      </c>
      <c r="F27" s="64" t="s">
        <v>28</v>
      </c>
      <c r="G27" s="56">
        <v>11762</v>
      </c>
      <c r="H27" s="66">
        <v>0.56000000000000005</v>
      </c>
    </row>
    <row r="28" spans="1:9" ht="21" customHeight="1" x14ac:dyDescent="0.25">
      <c r="A28" s="47"/>
      <c r="B28" s="63" t="s">
        <v>227</v>
      </c>
      <c r="C28" s="64" t="s">
        <v>33</v>
      </c>
      <c r="D28" s="56">
        <v>1938</v>
      </c>
      <c r="E28" s="57">
        <v>0.34999998999999998</v>
      </c>
      <c r="F28" s="64" t="s">
        <v>29</v>
      </c>
      <c r="G28" s="56">
        <v>5243</v>
      </c>
      <c r="H28" s="66">
        <v>0.25</v>
      </c>
    </row>
    <row r="29" spans="1:9" ht="21" customHeight="1" x14ac:dyDescent="0.25">
      <c r="A29" s="47"/>
      <c r="B29" s="63" t="s">
        <v>228</v>
      </c>
      <c r="C29" s="64" t="s">
        <v>29</v>
      </c>
      <c r="D29" s="56">
        <v>1705</v>
      </c>
      <c r="E29" s="57">
        <v>0.30000000999999998</v>
      </c>
      <c r="F29" s="64" t="s">
        <v>30</v>
      </c>
      <c r="G29" s="56">
        <v>4689</v>
      </c>
      <c r="H29" s="66">
        <v>0.22</v>
      </c>
    </row>
    <row r="30" spans="1:9" ht="21" customHeight="1" x14ac:dyDescent="0.25">
      <c r="A30" s="47"/>
      <c r="B30" s="63" t="s">
        <v>229</v>
      </c>
      <c r="C30" s="64" t="s">
        <v>32</v>
      </c>
      <c r="D30" s="56">
        <v>1164</v>
      </c>
      <c r="E30" s="57">
        <v>0.20999999</v>
      </c>
      <c r="F30" s="64" t="s">
        <v>33</v>
      </c>
      <c r="G30" s="56">
        <v>3191</v>
      </c>
      <c r="H30" s="66">
        <v>0.15000000999999999</v>
      </c>
    </row>
    <row r="31" spans="1:9" ht="21" customHeight="1" x14ac:dyDescent="0.25">
      <c r="A31" s="47"/>
      <c r="B31" s="63" t="s">
        <v>230</v>
      </c>
      <c r="C31" s="64" t="s">
        <v>34</v>
      </c>
      <c r="D31" s="56">
        <v>1106</v>
      </c>
      <c r="E31" s="57">
        <v>0.2</v>
      </c>
      <c r="F31" s="64" t="s">
        <v>32</v>
      </c>
      <c r="G31" s="56">
        <v>3189</v>
      </c>
      <c r="H31" s="66">
        <v>0.15000000999999999</v>
      </c>
    </row>
    <row r="32" spans="1:9" ht="21" customHeight="1" x14ac:dyDescent="0.25">
      <c r="A32" s="47"/>
      <c r="B32" s="63" t="s">
        <v>231</v>
      </c>
      <c r="C32" s="64" t="s">
        <v>36</v>
      </c>
      <c r="D32" s="56">
        <v>797</v>
      </c>
      <c r="E32" s="57">
        <v>0.14000000000000001</v>
      </c>
      <c r="F32" s="64" t="s">
        <v>34</v>
      </c>
      <c r="G32" s="56">
        <v>2919</v>
      </c>
      <c r="H32" s="57">
        <v>0.14000000000000001</v>
      </c>
      <c r="I32" s="49"/>
    </row>
    <row r="33" spans="1:9" ht="21" customHeight="1" x14ac:dyDescent="0.25">
      <c r="A33" s="47"/>
      <c r="B33" s="63" t="s">
        <v>232</v>
      </c>
      <c r="C33" s="64" t="s">
        <v>38</v>
      </c>
      <c r="D33" s="56">
        <v>691</v>
      </c>
      <c r="E33" s="57">
        <v>0.12</v>
      </c>
      <c r="F33" s="64" t="s">
        <v>31</v>
      </c>
      <c r="G33" s="56">
        <v>2780</v>
      </c>
      <c r="H33" s="57">
        <v>0.13</v>
      </c>
      <c r="I33" s="49"/>
    </row>
    <row r="34" spans="1:9" ht="21" customHeight="1" x14ac:dyDescent="0.25">
      <c r="A34" s="47"/>
      <c r="B34" s="50" t="s">
        <v>233</v>
      </c>
      <c r="C34" s="51"/>
      <c r="D34" s="61"/>
      <c r="E34" s="62"/>
      <c r="F34" s="62"/>
      <c r="G34" s="61"/>
      <c r="H34" s="62"/>
      <c r="I34" s="49"/>
    </row>
    <row r="35" spans="1:9" ht="21" customHeight="1" x14ac:dyDescent="0.25">
      <c r="A35" s="47"/>
      <c r="B35" s="69" t="s">
        <v>234</v>
      </c>
      <c r="C35" s="69"/>
      <c r="D35" s="56">
        <v>18157</v>
      </c>
      <c r="E35" s="57">
        <v>3.27999997</v>
      </c>
      <c r="F35" s="70"/>
      <c r="G35" s="56">
        <v>76635</v>
      </c>
      <c r="H35" s="57">
        <v>3.6500001000000002</v>
      </c>
      <c r="I35" s="49"/>
    </row>
    <row r="36" spans="1:9" ht="21" customHeight="1" x14ac:dyDescent="0.25">
      <c r="A36" s="47"/>
      <c r="B36" s="69" t="s">
        <v>235</v>
      </c>
      <c r="C36" s="69"/>
      <c r="D36" s="56">
        <v>12635</v>
      </c>
      <c r="E36" s="57">
        <v>2.27999997</v>
      </c>
      <c r="F36" s="71"/>
      <c r="G36" s="56">
        <v>41031</v>
      </c>
      <c r="H36" s="57">
        <v>1.9500000500000001</v>
      </c>
      <c r="I36" s="49"/>
    </row>
    <row r="37" spans="1:9" ht="21" customHeight="1" x14ac:dyDescent="0.25">
      <c r="A37" s="47"/>
      <c r="B37" s="69" t="s">
        <v>236</v>
      </c>
      <c r="C37" s="69"/>
      <c r="D37" s="56">
        <v>30102</v>
      </c>
      <c r="E37" s="57">
        <v>5.4299998299999999</v>
      </c>
      <c r="F37" s="71"/>
      <c r="G37" s="56">
        <v>110762</v>
      </c>
      <c r="H37" s="57">
        <v>5.2699999799999997</v>
      </c>
      <c r="I37" s="49"/>
    </row>
    <row r="38" spans="1:9" ht="21" customHeight="1" x14ac:dyDescent="0.25">
      <c r="A38" s="47"/>
      <c r="B38" s="69" t="s">
        <v>237</v>
      </c>
      <c r="C38" s="69"/>
      <c r="D38" s="56">
        <v>33182</v>
      </c>
      <c r="E38" s="57">
        <v>5.9899997699999998</v>
      </c>
      <c r="F38" s="71"/>
      <c r="G38" s="56">
        <v>125867</v>
      </c>
      <c r="H38" s="57">
        <v>5.9899997699999998</v>
      </c>
      <c r="I38" s="49"/>
    </row>
    <row r="39" spans="1:9" ht="21" customHeight="1" x14ac:dyDescent="0.25">
      <c r="A39" s="47"/>
      <c r="B39" s="69" t="s">
        <v>238</v>
      </c>
      <c r="C39" s="69"/>
      <c r="D39" s="56">
        <v>14587</v>
      </c>
      <c r="E39" s="57">
        <v>2.6300001100000001</v>
      </c>
      <c r="F39" s="71"/>
      <c r="G39" s="56">
        <v>51875</v>
      </c>
      <c r="H39" s="57">
        <v>2.47000003</v>
      </c>
      <c r="I39" s="49"/>
    </row>
    <row r="40" spans="1:9" ht="21" customHeight="1" x14ac:dyDescent="0.25">
      <c r="A40" s="47"/>
      <c r="B40" s="69" t="s">
        <v>239</v>
      </c>
      <c r="C40" s="69"/>
      <c r="D40" s="56">
        <v>26037</v>
      </c>
      <c r="E40" s="57">
        <v>4.6999998099999996</v>
      </c>
      <c r="F40" s="72"/>
      <c r="G40" s="56">
        <v>91404</v>
      </c>
      <c r="H40" s="57">
        <v>4.3499999000000003</v>
      </c>
      <c r="I40" s="49"/>
    </row>
    <row r="41" spans="1:9" ht="21" customHeight="1" x14ac:dyDescent="0.25">
      <c r="A41" s="47"/>
      <c r="B41" s="50" t="s">
        <v>240</v>
      </c>
      <c r="C41" s="51"/>
      <c r="D41" s="61"/>
      <c r="E41" s="62"/>
      <c r="F41" s="62"/>
      <c r="G41" s="61"/>
      <c r="H41" s="62"/>
      <c r="I41" s="49"/>
    </row>
    <row r="42" spans="1:9" ht="21" customHeight="1" x14ac:dyDescent="0.25">
      <c r="A42" s="47"/>
      <c r="B42" s="73" t="s">
        <v>1</v>
      </c>
      <c r="C42" s="74"/>
      <c r="D42" s="56">
        <v>289254</v>
      </c>
      <c r="E42" s="57">
        <v>49.540000919999997</v>
      </c>
      <c r="F42" s="70"/>
      <c r="G42" s="56">
        <v>1099122</v>
      </c>
      <c r="H42" s="57">
        <v>49.380001069999999</v>
      </c>
      <c r="I42" s="49"/>
    </row>
    <row r="43" spans="1:9" ht="21" customHeight="1" x14ac:dyDescent="0.25">
      <c r="A43" s="47"/>
      <c r="B43" s="73" t="s">
        <v>2</v>
      </c>
      <c r="C43" s="74"/>
      <c r="D43" s="56">
        <v>294636</v>
      </c>
      <c r="E43" s="57">
        <v>50.459999080000003</v>
      </c>
      <c r="F43" s="72"/>
      <c r="G43" s="56">
        <v>1126887</v>
      </c>
      <c r="H43" s="57">
        <v>50.619998930000001</v>
      </c>
      <c r="I43" s="49"/>
    </row>
    <row r="44" spans="1:9" ht="21" customHeight="1" x14ac:dyDescent="0.25">
      <c r="A44" s="47"/>
      <c r="B44" s="50" t="s">
        <v>16</v>
      </c>
      <c r="C44" s="51"/>
      <c r="D44" s="62"/>
      <c r="E44" s="62"/>
      <c r="F44" s="62"/>
      <c r="G44" s="61"/>
      <c r="H44" s="62"/>
      <c r="I44" s="49"/>
    </row>
    <row r="45" spans="1:9" ht="21" customHeight="1" x14ac:dyDescent="0.25">
      <c r="A45" s="47"/>
      <c r="B45" s="73" t="s">
        <v>18</v>
      </c>
      <c r="C45" s="74"/>
      <c r="D45" s="56">
        <v>111612</v>
      </c>
      <c r="E45" s="57">
        <v>19.120000839999999</v>
      </c>
      <c r="F45" s="70"/>
      <c r="G45" s="56">
        <v>527233</v>
      </c>
      <c r="H45" s="57">
        <v>23.690000529999999</v>
      </c>
      <c r="I45" s="49"/>
    </row>
    <row r="46" spans="1:9" ht="21" customHeight="1" x14ac:dyDescent="0.25">
      <c r="A46" s="47"/>
      <c r="B46" s="73" t="s">
        <v>19</v>
      </c>
      <c r="C46" s="74"/>
      <c r="D46" s="56">
        <v>411056</v>
      </c>
      <c r="E46" s="57">
        <v>70.400001529999997</v>
      </c>
      <c r="F46" s="71"/>
      <c r="G46" s="56">
        <v>1446558</v>
      </c>
      <c r="H46" s="57">
        <v>64.980003359999998</v>
      </c>
      <c r="I46" s="49"/>
    </row>
    <row r="47" spans="1:9" ht="21" customHeight="1" x14ac:dyDescent="0.25">
      <c r="A47" s="47"/>
      <c r="B47" s="73" t="s">
        <v>20</v>
      </c>
      <c r="C47" s="74"/>
      <c r="D47" s="56">
        <v>61222</v>
      </c>
      <c r="E47" s="57">
        <v>10.489999770000001</v>
      </c>
      <c r="F47" s="72"/>
      <c r="G47" s="56">
        <v>252218</v>
      </c>
      <c r="H47" s="57">
        <v>11.329999920000001</v>
      </c>
      <c r="I47" s="49"/>
    </row>
    <row r="48" spans="1:9" ht="21" customHeight="1" x14ac:dyDescent="0.25">
      <c r="A48" s="47"/>
      <c r="B48" s="50" t="s">
        <v>241</v>
      </c>
      <c r="C48" s="51"/>
      <c r="D48" s="62"/>
      <c r="E48" s="62"/>
      <c r="F48" s="62"/>
      <c r="G48" s="61"/>
      <c r="H48" s="62"/>
      <c r="I48" s="49"/>
    </row>
    <row r="49" spans="1:9" ht="21" customHeight="1" x14ac:dyDescent="0.25">
      <c r="A49" s="47"/>
      <c r="B49" s="75" t="s">
        <v>242</v>
      </c>
      <c r="C49" s="75"/>
      <c r="D49" s="76">
        <v>56469</v>
      </c>
      <c r="E49" s="57">
        <v>44.909999849999998</v>
      </c>
      <c r="F49" s="77"/>
      <c r="G49" s="76">
        <v>256004</v>
      </c>
      <c r="H49" s="78">
        <v>46.459999080000003</v>
      </c>
    </row>
    <row r="50" spans="1:9" ht="27" customHeight="1" x14ac:dyDescent="0.25">
      <c r="A50" s="47"/>
      <c r="B50" s="215" t="s">
        <v>243</v>
      </c>
      <c r="C50" s="216"/>
      <c r="D50" s="216"/>
      <c r="E50" s="216"/>
      <c r="F50" s="216"/>
      <c r="G50" s="216"/>
      <c r="H50" s="217"/>
      <c r="I50" s="49"/>
    </row>
    <row r="51" spans="1:9" ht="45" customHeight="1" x14ac:dyDescent="0.25">
      <c r="A51" s="47"/>
      <c r="B51" s="218" t="s">
        <v>244</v>
      </c>
      <c r="C51" s="219"/>
      <c r="D51" s="219"/>
      <c r="E51" s="219"/>
      <c r="F51" s="219"/>
      <c r="G51" s="219"/>
      <c r="H51" s="220"/>
      <c r="I51" s="49"/>
    </row>
    <row r="52" spans="1:9" ht="27" customHeight="1" x14ac:dyDescent="0.25">
      <c r="A52" s="47"/>
      <c r="B52" s="218" t="s">
        <v>245</v>
      </c>
      <c r="C52" s="219"/>
      <c r="D52" s="219"/>
      <c r="E52" s="219"/>
      <c r="F52" s="219"/>
      <c r="G52" s="219"/>
      <c r="H52" s="220"/>
      <c r="I52" s="49"/>
    </row>
    <row r="53" spans="1:9" ht="27" customHeight="1" x14ac:dyDescent="0.25">
      <c r="A53" s="47"/>
      <c r="B53" s="209" t="s">
        <v>246</v>
      </c>
      <c r="C53" s="210"/>
      <c r="D53" s="210"/>
      <c r="E53" s="210"/>
      <c r="F53" s="210"/>
      <c r="G53" s="210"/>
      <c r="H53" s="211"/>
      <c r="I53" s="49"/>
    </row>
    <row r="54" spans="1:9" x14ac:dyDescent="0.25">
      <c r="B54" s="79"/>
      <c r="C54" s="79"/>
      <c r="D54" s="79"/>
      <c r="E54" s="79"/>
      <c r="F54" s="79"/>
      <c r="G54" s="79"/>
      <c r="H54" s="79"/>
    </row>
  </sheetData>
  <mergeCells count="6">
    <mergeCell ref="B53:H53"/>
    <mergeCell ref="C3:E3"/>
    <mergeCell ref="F3:H3"/>
    <mergeCell ref="B50:H50"/>
    <mergeCell ref="B51:H51"/>
    <mergeCell ref="B52:H52"/>
  </mergeCells>
  <hyperlinks>
    <hyperlink ref="B53" r:id="rId1"/>
  </hyperlinks>
  <pageMargins left="0.7" right="0.7" top="0.75" bottom="0.75" header="0.3" footer="0.3"/>
  <pageSetup scale="42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7"/>
  <sheetViews>
    <sheetView zoomScale="80" zoomScaleNormal="80" zoomScalePageLayoutView="70" workbookViewId="0">
      <selection activeCell="K5" sqref="K5:N10"/>
    </sheetView>
  </sheetViews>
  <sheetFormatPr defaultColWidth="11.42578125" defaultRowHeight="15" x14ac:dyDescent="0.25"/>
  <cols>
    <col min="1" max="1" width="11.42578125" style="80"/>
    <col min="2" max="2" width="51.7109375" style="105" bestFit="1" customWidth="1"/>
    <col min="3" max="3" width="14.5703125" style="105" customWidth="1"/>
    <col min="4" max="4" width="10.7109375" style="105" customWidth="1"/>
    <col min="5" max="5" width="14.7109375" style="105" customWidth="1"/>
    <col min="6" max="6" width="10.7109375" style="105" customWidth="1"/>
    <col min="7" max="7" width="12" style="105" customWidth="1"/>
    <col min="8" max="8" width="10.7109375" style="105" customWidth="1"/>
    <col min="9" max="9" width="14.7109375" style="105" customWidth="1"/>
    <col min="10" max="10" width="10.7109375" style="105" customWidth="1"/>
    <col min="11" max="11" width="14.7109375" style="105" customWidth="1"/>
    <col min="12" max="12" width="10.7109375" style="105" customWidth="1"/>
    <col min="13" max="13" width="14.7109375" style="105" customWidth="1"/>
    <col min="14" max="14" width="10.7109375" style="105" customWidth="1"/>
    <col min="15" max="15" width="14.28515625" style="105" customWidth="1"/>
    <col min="16" max="16" width="10.7109375" style="105" customWidth="1"/>
    <col min="17" max="17" width="14.7109375" style="105" customWidth="1"/>
    <col min="18" max="18" width="10.7109375" style="105" customWidth="1"/>
    <col min="19" max="16384" width="11.42578125" style="80"/>
  </cols>
  <sheetData>
    <row r="2" spans="1:19" ht="21" customHeight="1" x14ac:dyDescent="0.25">
      <c r="B2" s="45" t="s">
        <v>247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9" ht="43.15" customHeight="1" x14ac:dyDescent="0.35">
      <c r="A3" s="81"/>
      <c r="B3" s="82"/>
      <c r="C3" s="224" t="s">
        <v>189</v>
      </c>
      <c r="D3" s="224"/>
      <c r="E3" s="224"/>
      <c r="F3" s="224"/>
      <c r="G3" s="224"/>
      <c r="H3" s="224"/>
      <c r="I3" s="224"/>
      <c r="J3" s="224"/>
      <c r="K3" s="224" t="s">
        <v>190</v>
      </c>
      <c r="L3" s="224"/>
      <c r="M3" s="224"/>
      <c r="N3" s="224"/>
      <c r="O3" s="224"/>
      <c r="P3" s="224"/>
      <c r="Q3" s="224"/>
      <c r="R3" s="224"/>
      <c r="S3" s="83"/>
    </row>
    <row r="4" spans="1:19" ht="21" customHeight="1" x14ac:dyDescent="0.25">
      <c r="A4" s="81"/>
      <c r="B4" s="84"/>
      <c r="C4" s="225" t="s">
        <v>248</v>
      </c>
      <c r="D4" s="225"/>
      <c r="E4" s="225" t="s">
        <v>249</v>
      </c>
      <c r="F4" s="225"/>
      <c r="G4" s="225" t="s">
        <v>250</v>
      </c>
      <c r="H4" s="225"/>
      <c r="I4" s="225" t="s">
        <v>251</v>
      </c>
      <c r="J4" s="225"/>
      <c r="K4" s="225" t="s">
        <v>248</v>
      </c>
      <c r="L4" s="225"/>
      <c r="M4" s="225" t="s">
        <v>249</v>
      </c>
      <c r="N4" s="225"/>
      <c r="O4" s="225" t="s">
        <v>250</v>
      </c>
      <c r="P4" s="225"/>
      <c r="Q4" s="225" t="s">
        <v>251</v>
      </c>
      <c r="R4" s="226"/>
      <c r="S4" s="83"/>
    </row>
    <row r="5" spans="1:19" ht="21" customHeight="1" x14ac:dyDescent="0.25">
      <c r="A5" s="81"/>
      <c r="B5" s="85" t="s">
        <v>191</v>
      </c>
      <c r="C5" s="86" t="s">
        <v>192</v>
      </c>
      <c r="D5" s="87" t="s">
        <v>154</v>
      </c>
      <c r="E5" s="86" t="s">
        <v>192</v>
      </c>
      <c r="F5" s="87" t="s">
        <v>154</v>
      </c>
      <c r="G5" s="86" t="s">
        <v>192</v>
      </c>
      <c r="H5" s="87" t="s">
        <v>154</v>
      </c>
      <c r="I5" s="86" t="s">
        <v>192</v>
      </c>
      <c r="J5" s="87" t="s">
        <v>154</v>
      </c>
      <c r="K5" s="86" t="s">
        <v>192</v>
      </c>
      <c r="L5" s="87" t="s">
        <v>154</v>
      </c>
      <c r="M5" s="86" t="s">
        <v>192</v>
      </c>
      <c r="N5" s="87" t="s">
        <v>154</v>
      </c>
      <c r="O5" s="86" t="s">
        <v>192</v>
      </c>
      <c r="P5" s="87" t="s">
        <v>154</v>
      </c>
      <c r="Q5" s="86" t="s">
        <v>192</v>
      </c>
      <c r="R5" s="88" t="s">
        <v>154</v>
      </c>
      <c r="S5" s="83"/>
    </row>
    <row r="6" spans="1:19" ht="21" customHeight="1" x14ac:dyDescent="0.25">
      <c r="A6" s="81"/>
      <c r="B6" s="55" t="s">
        <v>193</v>
      </c>
      <c r="C6" s="89">
        <v>407468</v>
      </c>
      <c r="D6" s="57">
        <v>83.760002139999997</v>
      </c>
      <c r="E6" s="56">
        <v>400369</v>
      </c>
      <c r="F6" s="57">
        <v>75.510002139999997</v>
      </c>
      <c r="G6" s="56">
        <v>422310</v>
      </c>
      <c r="H6" s="57">
        <v>72.33000183</v>
      </c>
      <c r="I6" s="56">
        <v>422310</v>
      </c>
      <c r="J6" s="57">
        <v>72.33000183</v>
      </c>
      <c r="K6" s="90">
        <v>1366608</v>
      </c>
      <c r="L6" s="57">
        <v>89.680000309999997</v>
      </c>
      <c r="M6" s="56">
        <v>1573518</v>
      </c>
      <c r="N6" s="57">
        <v>81.61000061</v>
      </c>
      <c r="O6" s="56">
        <v>1698126</v>
      </c>
      <c r="P6" s="57">
        <v>76.290000919999997</v>
      </c>
      <c r="Q6" s="56">
        <v>1698126</v>
      </c>
      <c r="R6" s="66">
        <v>76.290000919999997</v>
      </c>
      <c r="S6" s="83"/>
    </row>
    <row r="7" spans="1:19" ht="21" customHeight="1" x14ac:dyDescent="0.25">
      <c r="A7" s="81"/>
      <c r="B7" s="55" t="s">
        <v>194</v>
      </c>
      <c r="C7" s="89">
        <v>33272</v>
      </c>
      <c r="D7" s="57">
        <v>6.8400001499999998</v>
      </c>
      <c r="E7" s="56">
        <v>40109</v>
      </c>
      <c r="F7" s="57">
        <v>7.55999994</v>
      </c>
      <c r="G7" s="56">
        <v>42945</v>
      </c>
      <c r="H7" s="57">
        <v>7.3499999000000003</v>
      </c>
      <c r="I7" s="56">
        <v>35374</v>
      </c>
      <c r="J7" s="57">
        <v>6.05999994</v>
      </c>
      <c r="K7" s="89">
        <v>40508</v>
      </c>
      <c r="L7" s="57">
        <v>2.66000009</v>
      </c>
      <c r="M7" s="56">
        <v>61331</v>
      </c>
      <c r="N7" s="57">
        <v>3.1800000700000002</v>
      </c>
      <c r="O7" s="56">
        <v>80138</v>
      </c>
      <c r="P7" s="57">
        <v>3.5999998999999998</v>
      </c>
      <c r="Q7" s="56">
        <v>60589</v>
      </c>
      <c r="R7" s="66">
        <v>2.72000003</v>
      </c>
      <c r="S7" s="83"/>
    </row>
    <row r="8" spans="1:19" ht="21" customHeight="1" x14ac:dyDescent="0.25">
      <c r="A8" s="81"/>
      <c r="B8" s="55" t="s">
        <v>195</v>
      </c>
      <c r="C8" s="89">
        <v>15245</v>
      </c>
      <c r="D8" s="57">
        <v>3.1300001100000001</v>
      </c>
      <c r="E8" s="56">
        <v>36306</v>
      </c>
      <c r="F8" s="57">
        <v>6.8499999000000003</v>
      </c>
      <c r="G8" s="56">
        <v>55045</v>
      </c>
      <c r="H8" s="57">
        <v>9.4300003100000005</v>
      </c>
      <c r="I8" s="56">
        <v>55045</v>
      </c>
      <c r="J8" s="57">
        <v>9.4300003100000005</v>
      </c>
      <c r="K8" s="89">
        <v>50495</v>
      </c>
      <c r="L8" s="57">
        <v>3.30999994</v>
      </c>
      <c r="M8" s="56">
        <v>142752</v>
      </c>
      <c r="N8" s="57">
        <v>7.4000000999999997</v>
      </c>
      <c r="O8" s="56">
        <v>241844</v>
      </c>
      <c r="P8" s="57">
        <v>10.85999966</v>
      </c>
      <c r="Q8" s="56">
        <v>241844</v>
      </c>
      <c r="R8" s="66">
        <v>10.85999966</v>
      </c>
      <c r="S8" s="83"/>
    </row>
    <row r="9" spans="1:19" ht="21" customHeight="1" x14ac:dyDescent="0.25">
      <c r="A9" s="81"/>
      <c r="B9" s="55" t="s">
        <v>196</v>
      </c>
      <c r="C9" s="89">
        <v>24174</v>
      </c>
      <c r="D9" s="57">
        <v>4.9699997900000001</v>
      </c>
      <c r="E9" s="56">
        <v>40408</v>
      </c>
      <c r="F9" s="57">
        <v>7.6199998899999999</v>
      </c>
      <c r="G9" s="56">
        <v>52512</v>
      </c>
      <c r="H9" s="57">
        <v>8.9899997700000007</v>
      </c>
      <c r="I9" s="56">
        <v>43813</v>
      </c>
      <c r="J9" s="57">
        <v>7.5</v>
      </c>
      <c r="K9" s="89">
        <v>50832</v>
      </c>
      <c r="L9" s="57">
        <v>3.33999991</v>
      </c>
      <c r="M9" s="56">
        <v>110788</v>
      </c>
      <c r="N9" s="57">
        <v>5.75</v>
      </c>
      <c r="O9" s="56">
        <v>166601</v>
      </c>
      <c r="P9" s="57">
        <v>7.4800000200000003</v>
      </c>
      <c r="Q9" s="56">
        <v>135485</v>
      </c>
      <c r="R9" s="66">
        <v>6.0900001499999998</v>
      </c>
      <c r="S9" s="83"/>
    </row>
    <row r="10" spans="1:19" ht="21" customHeight="1" x14ac:dyDescent="0.25">
      <c r="A10" s="81"/>
      <c r="B10" s="55" t="s">
        <v>197</v>
      </c>
      <c r="C10" s="89">
        <v>5235</v>
      </c>
      <c r="D10" s="57">
        <v>1.0800000400000001</v>
      </c>
      <c r="E10" s="56">
        <v>9077</v>
      </c>
      <c r="F10" s="57">
        <v>1.7100000399999999</v>
      </c>
      <c r="G10" s="56">
        <v>9437</v>
      </c>
      <c r="H10" s="57">
        <v>1.62</v>
      </c>
      <c r="I10" s="56">
        <v>4378</v>
      </c>
      <c r="J10" s="57">
        <v>0.75</v>
      </c>
      <c r="K10" s="91">
        <v>12813</v>
      </c>
      <c r="L10" s="57">
        <v>0.83999997000000004</v>
      </c>
      <c r="M10" s="56">
        <v>28874</v>
      </c>
      <c r="N10" s="57">
        <v>1.5</v>
      </c>
      <c r="O10" s="56">
        <v>34367</v>
      </c>
      <c r="P10" s="57">
        <v>1.5399999600000001</v>
      </c>
      <c r="Q10" s="56">
        <v>15408</v>
      </c>
      <c r="R10" s="92">
        <v>0.69000000000000006</v>
      </c>
      <c r="S10" s="83"/>
    </row>
    <row r="11" spans="1:19" ht="21" customHeight="1" x14ac:dyDescent="0.25">
      <c r="A11" s="81"/>
      <c r="B11" s="50" t="s">
        <v>252</v>
      </c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3"/>
      <c r="R11" s="95"/>
      <c r="S11" s="83"/>
    </row>
    <row r="12" spans="1:19" ht="21" customHeight="1" x14ac:dyDescent="0.25">
      <c r="A12" s="81"/>
      <c r="B12" s="96" t="s">
        <v>253</v>
      </c>
      <c r="C12" s="89">
        <v>36514</v>
      </c>
      <c r="D12" s="57">
        <v>7.5100002300000002</v>
      </c>
      <c r="E12" s="56">
        <v>69301</v>
      </c>
      <c r="F12" s="57">
        <v>13.06999969</v>
      </c>
      <c r="G12" s="56">
        <v>75480</v>
      </c>
      <c r="H12" s="57">
        <v>12.93000031</v>
      </c>
      <c r="I12" s="56">
        <v>81871</v>
      </c>
      <c r="J12" s="57">
        <v>14.02000046</v>
      </c>
      <c r="K12" s="89">
        <v>88168</v>
      </c>
      <c r="L12" s="57">
        <v>5.7899999600000003</v>
      </c>
      <c r="M12" s="56">
        <v>208423</v>
      </c>
      <c r="N12" s="57">
        <v>10.81000042</v>
      </c>
      <c r="O12" s="56">
        <v>267363</v>
      </c>
      <c r="P12" s="57">
        <v>12.010000229999999</v>
      </c>
      <c r="Q12" s="56">
        <v>281081</v>
      </c>
      <c r="R12" s="78">
        <v>12.630000109999999</v>
      </c>
      <c r="S12" s="83"/>
    </row>
    <row r="13" spans="1:19" ht="21" customHeight="1" x14ac:dyDescent="0.25">
      <c r="A13" s="81"/>
      <c r="B13" s="50" t="s">
        <v>254</v>
      </c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3"/>
      <c r="R13" s="95"/>
      <c r="S13" s="83"/>
    </row>
    <row r="14" spans="1:19" ht="21" customHeight="1" x14ac:dyDescent="0.25">
      <c r="A14" s="81"/>
      <c r="B14" s="96" t="s">
        <v>23</v>
      </c>
      <c r="C14" s="89">
        <v>20416</v>
      </c>
      <c r="D14" s="57">
        <v>4.1999998099999996</v>
      </c>
      <c r="E14" s="56">
        <v>45116</v>
      </c>
      <c r="F14" s="57">
        <v>8.5100002299999993</v>
      </c>
      <c r="G14" s="56">
        <v>46894</v>
      </c>
      <c r="H14" s="57">
        <v>8.0299997300000001</v>
      </c>
      <c r="I14" s="56">
        <v>49102</v>
      </c>
      <c r="J14" s="57">
        <v>8.4099998500000002</v>
      </c>
      <c r="K14" s="89">
        <v>46263</v>
      </c>
      <c r="L14" s="57">
        <v>3.0399999599999998</v>
      </c>
      <c r="M14" s="56">
        <v>128392</v>
      </c>
      <c r="N14" s="57">
        <v>6.6599998500000002</v>
      </c>
      <c r="O14" s="56">
        <v>157670</v>
      </c>
      <c r="P14" s="57">
        <v>7.0799999199999997</v>
      </c>
      <c r="Q14" s="56">
        <v>161051</v>
      </c>
      <c r="R14" s="78">
        <v>7.2300000200000003</v>
      </c>
      <c r="S14" s="83"/>
    </row>
    <row r="15" spans="1:19" ht="21" customHeight="1" x14ac:dyDescent="0.25">
      <c r="A15" s="81"/>
      <c r="B15" s="50" t="s">
        <v>240</v>
      </c>
      <c r="C15" s="93"/>
      <c r="D15" s="94"/>
      <c r="E15" s="94"/>
      <c r="F15" s="94"/>
      <c r="G15" s="94"/>
      <c r="H15" s="94"/>
      <c r="I15" s="97"/>
      <c r="J15" s="94"/>
      <c r="K15" s="94"/>
      <c r="L15" s="94"/>
      <c r="M15" s="94"/>
      <c r="N15" s="94"/>
      <c r="O15" s="94"/>
      <c r="P15" s="94"/>
      <c r="Q15" s="97"/>
      <c r="R15" s="95"/>
      <c r="S15" s="83"/>
    </row>
    <row r="16" spans="1:19" ht="21" customHeight="1" x14ac:dyDescent="0.25">
      <c r="A16" s="81"/>
      <c r="B16" s="98" t="s">
        <v>1</v>
      </c>
      <c r="C16" s="89">
        <v>235566</v>
      </c>
      <c r="D16" s="57">
        <v>48.439998629999998</v>
      </c>
      <c r="E16" s="56">
        <v>261769</v>
      </c>
      <c r="F16" s="57">
        <v>49.369998930000001</v>
      </c>
      <c r="G16" s="56">
        <v>289254</v>
      </c>
      <c r="H16" s="57">
        <v>49.540000919999997</v>
      </c>
      <c r="I16" s="56">
        <v>289254</v>
      </c>
      <c r="J16" s="57">
        <v>49.540000919999997</v>
      </c>
      <c r="K16" s="89">
        <v>746461</v>
      </c>
      <c r="L16" s="57">
        <v>48.990001679999999</v>
      </c>
      <c r="M16" s="56">
        <v>956567</v>
      </c>
      <c r="N16" s="57">
        <v>49.619998930000001</v>
      </c>
      <c r="O16" s="56">
        <v>1099122</v>
      </c>
      <c r="P16" s="57">
        <v>49.380001069999999</v>
      </c>
      <c r="Q16" s="56">
        <v>1099122</v>
      </c>
      <c r="R16" s="65">
        <v>49.380001069999999</v>
      </c>
      <c r="S16" s="83"/>
    </row>
    <row r="17" spans="1:19" ht="21" customHeight="1" x14ac:dyDescent="0.25">
      <c r="A17" s="81"/>
      <c r="B17" s="98" t="s">
        <v>2</v>
      </c>
      <c r="C17" s="89">
        <v>250774</v>
      </c>
      <c r="D17" s="57">
        <v>51.560001370000002</v>
      </c>
      <c r="E17" s="56">
        <v>268477</v>
      </c>
      <c r="F17" s="57">
        <v>50.630001069999999</v>
      </c>
      <c r="G17" s="56">
        <v>294636</v>
      </c>
      <c r="H17" s="57">
        <v>50.459999080000003</v>
      </c>
      <c r="I17" s="56">
        <v>294636</v>
      </c>
      <c r="J17" s="57">
        <v>50.459999080000003</v>
      </c>
      <c r="K17" s="89">
        <v>777175</v>
      </c>
      <c r="L17" s="57">
        <v>51.009998320000001</v>
      </c>
      <c r="M17" s="56">
        <v>971314</v>
      </c>
      <c r="N17" s="57">
        <v>50.380001069999999</v>
      </c>
      <c r="O17" s="56">
        <v>1126887</v>
      </c>
      <c r="P17" s="57">
        <v>50.619998930000001</v>
      </c>
      <c r="Q17" s="56">
        <v>1126887</v>
      </c>
      <c r="R17" s="92">
        <v>50.619998930000001</v>
      </c>
      <c r="S17" s="83"/>
    </row>
    <row r="18" spans="1:19" ht="21" customHeight="1" x14ac:dyDescent="0.25">
      <c r="A18" s="81"/>
      <c r="B18" s="50" t="s">
        <v>16</v>
      </c>
      <c r="C18" s="93"/>
      <c r="D18" s="94"/>
      <c r="E18" s="94"/>
      <c r="F18" s="94"/>
      <c r="G18" s="94"/>
      <c r="H18" s="94"/>
      <c r="I18" s="97"/>
      <c r="J18" s="94"/>
      <c r="K18" s="94"/>
      <c r="L18" s="94"/>
      <c r="M18" s="94"/>
      <c r="N18" s="94"/>
      <c r="O18" s="94"/>
      <c r="P18" s="94"/>
      <c r="Q18" s="97"/>
      <c r="R18" s="95"/>
      <c r="S18" s="83"/>
    </row>
    <row r="19" spans="1:19" ht="21" customHeight="1" x14ac:dyDescent="0.25">
      <c r="A19" s="81"/>
      <c r="B19" s="98" t="s">
        <v>18</v>
      </c>
      <c r="C19" s="89">
        <v>108492</v>
      </c>
      <c r="D19" s="57">
        <v>22.309999470000001</v>
      </c>
      <c r="E19" s="56">
        <v>114969</v>
      </c>
      <c r="F19" s="57">
        <v>21.68000031</v>
      </c>
      <c r="G19" s="56">
        <v>111612</v>
      </c>
      <c r="H19" s="57">
        <v>19.120000839999999</v>
      </c>
      <c r="I19" s="56">
        <v>111612</v>
      </c>
      <c r="J19" s="57">
        <v>19.120000839999999</v>
      </c>
      <c r="K19" s="89">
        <v>392607</v>
      </c>
      <c r="L19" s="57">
        <v>25.770000459999999</v>
      </c>
      <c r="M19" s="56">
        <v>503722</v>
      </c>
      <c r="N19" s="57">
        <v>26.129999160000001</v>
      </c>
      <c r="O19" s="56">
        <v>527233</v>
      </c>
      <c r="P19" s="57">
        <v>23.690000529999999</v>
      </c>
      <c r="Q19" s="56">
        <v>527233</v>
      </c>
      <c r="R19" s="65">
        <v>23.690000529999999</v>
      </c>
      <c r="S19" s="83"/>
    </row>
    <row r="20" spans="1:19" ht="21" customHeight="1" x14ac:dyDescent="0.25">
      <c r="A20" s="81"/>
      <c r="B20" s="98" t="s">
        <v>19</v>
      </c>
      <c r="C20" s="89">
        <v>308201</v>
      </c>
      <c r="D20" s="57">
        <v>63.369998930000001</v>
      </c>
      <c r="E20" s="56">
        <v>353622</v>
      </c>
      <c r="F20" s="57">
        <v>66.690002440000001</v>
      </c>
      <c r="G20" s="56">
        <v>411056</v>
      </c>
      <c r="H20" s="57">
        <v>70.400001529999997</v>
      </c>
      <c r="I20" s="56">
        <v>411056</v>
      </c>
      <c r="J20" s="57">
        <v>70.400001529999997</v>
      </c>
      <c r="K20" s="89">
        <v>948677</v>
      </c>
      <c r="L20" s="57">
        <v>62.259998320000001</v>
      </c>
      <c r="M20" s="56">
        <v>1224312</v>
      </c>
      <c r="N20" s="57">
        <v>63.509998320000001</v>
      </c>
      <c r="O20" s="56">
        <v>1446558</v>
      </c>
      <c r="P20" s="57">
        <v>64.980003359999998</v>
      </c>
      <c r="Q20" s="56">
        <v>1446558</v>
      </c>
      <c r="R20" s="66">
        <v>64.980003359999998</v>
      </c>
      <c r="S20" s="83"/>
    </row>
    <row r="21" spans="1:19" ht="21" customHeight="1" x14ac:dyDescent="0.25">
      <c r="A21" s="81"/>
      <c r="B21" s="98" t="s">
        <v>20</v>
      </c>
      <c r="C21" s="89">
        <v>69648</v>
      </c>
      <c r="D21" s="57">
        <v>14.31999969</v>
      </c>
      <c r="E21" s="56">
        <v>61655</v>
      </c>
      <c r="F21" s="57">
        <v>11.630000109999999</v>
      </c>
      <c r="G21" s="56">
        <v>61222</v>
      </c>
      <c r="H21" s="57">
        <v>10.489999770000001</v>
      </c>
      <c r="I21" s="56">
        <v>61222</v>
      </c>
      <c r="J21" s="57">
        <v>10.489999770000001</v>
      </c>
      <c r="K21" s="89">
        <v>182352</v>
      </c>
      <c r="L21" s="57">
        <v>11.97000027</v>
      </c>
      <c r="M21" s="56">
        <v>199847</v>
      </c>
      <c r="N21" s="57">
        <v>10.369999890000001</v>
      </c>
      <c r="O21" s="56">
        <v>252218</v>
      </c>
      <c r="P21" s="57">
        <v>11.329999920000001</v>
      </c>
      <c r="Q21" s="56">
        <v>252218</v>
      </c>
      <c r="R21" s="92">
        <v>11.329999920000001</v>
      </c>
      <c r="S21" s="83"/>
    </row>
    <row r="22" spans="1:19" ht="21" customHeight="1" x14ac:dyDescent="0.25">
      <c r="A22" s="81"/>
      <c r="B22" s="50" t="s">
        <v>241</v>
      </c>
      <c r="C22" s="93"/>
      <c r="D22" s="94"/>
      <c r="E22" s="94"/>
      <c r="F22" s="94"/>
      <c r="G22" s="94"/>
      <c r="H22" s="94"/>
      <c r="I22" s="97"/>
      <c r="J22" s="94"/>
      <c r="K22" s="94"/>
      <c r="L22" s="94"/>
      <c r="M22" s="94"/>
      <c r="N22" s="94"/>
      <c r="O22" s="94"/>
      <c r="P22" s="94"/>
      <c r="Q22" s="97"/>
      <c r="R22" s="95"/>
      <c r="S22" s="83"/>
    </row>
    <row r="23" spans="1:19" ht="21" customHeight="1" x14ac:dyDescent="0.25">
      <c r="A23" s="81"/>
      <c r="B23" s="99" t="s">
        <v>242</v>
      </c>
      <c r="C23" s="91">
        <v>54509</v>
      </c>
      <c r="D23" s="100">
        <v>46.11000061</v>
      </c>
      <c r="E23" s="101">
        <v>52196</v>
      </c>
      <c r="F23" s="100">
        <v>46.11000061</v>
      </c>
      <c r="G23" s="101">
        <v>56469</v>
      </c>
      <c r="H23" s="100">
        <v>44.909999849999998</v>
      </c>
      <c r="I23" s="76">
        <v>56469</v>
      </c>
      <c r="J23" s="102">
        <v>44.909999849999998</v>
      </c>
      <c r="K23" s="103">
        <v>197293</v>
      </c>
      <c r="L23" s="102">
        <v>49.33000183</v>
      </c>
      <c r="M23" s="76">
        <v>202898</v>
      </c>
      <c r="N23" s="102">
        <v>49.340000150000002</v>
      </c>
      <c r="O23" s="101">
        <v>256004</v>
      </c>
      <c r="P23" s="100">
        <v>46.459999080000003</v>
      </c>
      <c r="Q23" s="101">
        <v>256004</v>
      </c>
      <c r="R23" s="78">
        <v>46.459999080000003</v>
      </c>
      <c r="S23" s="83"/>
    </row>
    <row r="24" spans="1:19" ht="34.15" customHeight="1" x14ac:dyDescent="0.25">
      <c r="A24" s="81"/>
      <c r="B24" s="218" t="s">
        <v>255</v>
      </c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20"/>
      <c r="S24" s="83"/>
    </row>
    <row r="25" spans="1:19" ht="34.15" customHeight="1" x14ac:dyDescent="0.25">
      <c r="A25" s="81"/>
      <c r="B25" s="221" t="s">
        <v>256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3"/>
      <c r="S25" s="83"/>
    </row>
    <row r="26" spans="1:19" ht="27.6" customHeight="1" x14ac:dyDescent="0.25">
      <c r="A26" s="81"/>
      <c r="B26" s="209" t="s">
        <v>257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3"/>
      <c r="S26" s="83"/>
    </row>
    <row r="27" spans="1:19" x14ac:dyDescent="0.25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</row>
  </sheetData>
  <mergeCells count="13">
    <mergeCell ref="B24:R24"/>
    <mergeCell ref="B25:R25"/>
    <mergeCell ref="B26:R26"/>
    <mergeCell ref="C3:J3"/>
    <mergeCell ref="K3:R3"/>
    <mergeCell ref="C4:D4"/>
    <mergeCell ref="E4:F4"/>
    <mergeCell ref="G4:H4"/>
    <mergeCell ref="I4:J4"/>
    <mergeCell ref="K4:L4"/>
    <mergeCell ref="M4:N4"/>
    <mergeCell ref="O4:P4"/>
    <mergeCell ref="Q4:R4"/>
  </mergeCells>
  <hyperlinks>
    <hyperlink ref="B26" r:id="rId1"/>
  </hyperlinks>
  <pageMargins left="0.7" right="0.7" top="0.75" bottom="0.75" header="0.3" footer="0.3"/>
  <pageSetup scale="4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Population</vt:lpstr>
      <vt:lpstr>Pop+HH</vt:lpstr>
      <vt:lpstr>Age</vt:lpstr>
      <vt:lpstr>Gender</vt:lpstr>
      <vt:lpstr>Household Type</vt:lpstr>
      <vt:lpstr>State RaceEthnicity</vt:lpstr>
      <vt:lpstr>Race&amp;Ethnicity</vt:lpstr>
      <vt:lpstr>ATFH-Table 1</vt:lpstr>
      <vt:lpstr>ATFH-Table 2</vt:lpstr>
      <vt:lpstr>National Origin+LEP</vt:lpstr>
      <vt:lpstr>Disability</vt:lpstr>
      <vt:lpstr>Poverty</vt:lpstr>
      <vt:lpstr>Income</vt:lpstr>
      <vt:lpstr>Age!Print_Area</vt:lpstr>
      <vt:lpstr>'Pop+HH'!Print_Area</vt:lpstr>
      <vt:lpstr>Population!Print_Area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RajBhandary, Bimal</dc:creator>
  <cp:lastModifiedBy>McCarty, Kim</cp:lastModifiedBy>
  <cp:lastPrinted>2018-03-08T21:14:08Z</cp:lastPrinted>
  <dcterms:created xsi:type="dcterms:W3CDTF">2018-03-02T22:50:06Z</dcterms:created>
  <dcterms:modified xsi:type="dcterms:W3CDTF">2018-03-13T00:40:16Z</dcterms:modified>
</cp:coreProperties>
</file>