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5446" windowWidth="11340" windowHeight="6795" activeTab="0"/>
  </bookViews>
  <sheets>
    <sheet name="Attachment A" sheetId="1" r:id="rId1"/>
    <sheet name="Sheet1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<sst xmlns="http://schemas.openxmlformats.org/spreadsheetml/2006/main" count="97" uniqueCount="56">
  <si>
    <t>LEASES/RENTALS</t>
  </si>
  <si>
    <t>NEW ADDITIONS</t>
  </si>
  <si>
    <t>TOTAL</t>
  </si>
  <si>
    <t>Bureau Total</t>
  </si>
  <si>
    <t>Vehicle Type Total</t>
  </si>
  <si>
    <t>Vehicle Type</t>
  </si>
  <si>
    <t>Bureau</t>
  </si>
  <si>
    <t>Est. Cost</t>
  </si>
  <si>
    <t>Transportation Maintenance</t>
  </si>
  <si>
    <t>UPGRADES</t>
  </si>
  <si>
    <t>Parks</t>
  </si>
  <si>
    <t>Fire</t>
  </si>
  <si>
    <t>Full Size Pickup</t>
  </si>
  <si>
    <t>Tractor</t>
  </si>
  <si>
    <t>Mini Passenger Van</t>
  </si>
  <si>
    <t>Water</t>
  </si>
  <si>
    <t>Full Size Diesel SUV</t>
  </si>
  <si>
    <t>Police</t>
  </si>
  <si>
    <t>Cargo Trailer</t>
  </si>
  <si>
    <t>Used Mini Crew Cab Pickup</t>
  </si>
  <si>
    <t>Police Patrol Sedans</t>
  </si>
  <si>
    <t>Used K-9 SUV</t>
  </si>
  <si>
    <t>General Purpose Sedan</t>
  </si>
  <si>
    <t>Compressor Trailer</t>
  </si>
  <si>
    <t>Mid-Size Sedan</t>
  </si>
  <si>
    <t>Full-Size Sedan</t>
  </si>
  <si>
    <t>Mini Pickup Crew Cab 4x4</t>
  </si>
  <si>
    <t>3/4 Ton Pickup</t>
  </si>
  <si>
    <t>N08077</t>
  </si>
  <si>
    <t>N08078</t>
  </si>
  <si>
    <t>N09001</t>
  </si>
  <si>
    <t>N09002</t>
  </si>
  <si>
    <t>N09004</t>
  </si>
  <si>
    <t>N09005-N09011</t>
  </si>
  <si>
    <t>#001031</t>
  </si>
  <si>
    <t>#001614</t>
  </si>
  <si>
    <t>#972001</t>
  </si>
  <si>
    <t>992002, 002006</t>
  </si>
  <si>
    <t>FSR -9209</t>
  </si>
  <si>
    <t>approved</t>
  </si>
  <si>
    <t>RM</t>
  </si>
  <si>
    <t>Replacement</t>
  </si>
  <si>
    <t>Fuel</t>
  </si>
  <si>
    <t>9-208</t>
  </si>
  <si>
    <t>Equipment ID</t>
  </si>
  <si>
    <t>Description</t>
  </si>
  <si>
    <t>Maintenance</t>
  </si>
  <si>
    <t>Future Replacement</t>
  </si>
  <si>
    <t>New Additions
(QTY)</t>
  </si>
  <si>
    <t>Total</t>
  </si>
  <si>
    <t>PDOT</t>
  </si>
  <si>
    <t>Vehicle Upgrades
(QTY)</t>
  </si>
  <si>
    <t>Ongoing cost break-out for new additions &amp; upgrades</t>
  </si>
  <si>
    <t>Total ongoing costs- upgrades</t>
  </si>
  <si>
    <t>Total ongoing costs- new additions</t>
  </si>
  <si>
    <t>Attachment A-00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</si>
</sst>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7">
    <font>
      <sz val="10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4" fontId="2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164" fontId="3" fillId="0" borderId="0" xfId="0" applyNumberFormat="1" applyFont="1" applyAlignment="1">
      <alignment horizontal="center"/>
    </xf>
    <xf numFmtId="43" fontId="2" fillId="0" borderId="0" xfId="15" applyFont="1" applyAlignment="1">
      <alignment/>
    </xf>
    <xf numFmtId="43" fontId="0" fillId="0" borderId="0" xfId="0" applyNumberFormat="1" applyAlignment="1">
      <alignment/>
    </xf>
    <xf numFmtId="0" fontId="0" fillId="0" borderId="1" xfId="0" applyBorder="1" applyAlignment="1">
      <alignment/>
    </xf>
    <xf numFmtId="43" fontId="0" fillId="0" borderId="1" xfId="15" applyBorder="1" applyAlignment="1">
      <alignment/>
    </xf>
    <xf numFmtId="43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43" fontId="0" fillId="0" borderId="2" xfId="15" applyBorder="1" applyAlignment="1">
      <alignment/>
    </xf>
    <xf numFmtId="43" fontId="0" fillId="0" borderId="2" xfId="0" applyNumberFormat="1" applyBorder="1" applyAlignment="1">
      <alignment/>
    </xf>
    <xf numFmtId="0" fontId="0" fillId="0" borderId="3" xfId="0" applyBorder="1" applyAlignment="1">
      <alignment wrapText="1"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43" fontId="0" fillId="0" borderId="0" xfId="0" applyNumberFormat="1" applyBorder="1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15" fontId="0" fillId="0" borderId="0" xfId="0" applyNumberFormat="1" applyAlignment="1">
      <alignment/>
    </xf>
    <xf numFmtId="43" fontId="4" fillId="0" borderId="0" xfId="15" applyFont="1" applyBorder="1" applyAlignment="1">
      <alignment/>
    </xf>
    <xf numFmtId="43" fontId="4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0" fillId="0" borderId="4" xfId="0" applyFill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workbookViewId="0" topLeftCell="A1">
      <selection activeCell="B4" sqref="B4"/>
    </sheetView>
  </sheetViews>
  <sheetFormatPr defaultColWidth="9.140625" defaultRowHeight="12.75"/>
  <cols>
    <col min="1" max="1" width="10.421875" style="0" customWidth="1"/>
    <col min="2" max="2" width="15.8515625" style="0" customWidth="1"/>
    <col min="3" max="3" width="15.00390625" style="0" customWidth="1"/>
    <col min="4" max="4" width="26.00390625" style="0" customWidth="1"/>
    <col min="5" max="5" width="15.00390625" style="0" customWidth="1"/>
    <col min="6" max="6" width="20.7109375" style="0" customWidth="1"/>
    <col min="7" max="7" width="15.8515625" style="0" bestFit="1" customWidth="1"/>
    <col min="8" max="8" width="11.57421875" style="0" customWidth="1"/>
  </cols>
  <sheetData>
    <row r="1" ht="12.75">
      <c r="A1" t="s">
        <v>55</v>
      </c>
    </row>
    <row r="2" ht="12.75">
      <c r="A2" t="s">
        <v>52</v>
      </c>
    </row>
    <row r="3" ht="12.75">
      <c r="A3" s="25">
        <v>39708</v>
      </c>
    </row>
    <row r="5" spans="1:8" ht="47.25" customHeight="1" thickBot="1">
      <c r="A5" s="19" t="s">
        <v>48</v>
      </c>
      <c r="B5" s="20" t="s">
        <v>6</v>
      </c>
      <c r="C5" s="20" t="s">
        <v>44</v>
      </c>
      <c r="D5" s="20" t="s">
        <v>45</v>
      </c>
      <c r="E5" s="20" t="s">
        <v>46</v>
      </c>
      <c r="F5" s="20" t="s">
        <v>47</v>
      </c>
      <c r="G5" s="20" t="s">
        <v>42</v>
      </c>
      <c r="H5" s="20" t="s">
        <v>49</v>
      </c>
    </row>
    <row r="6" spans="1:8" ht="12.75">
      <c r="A6" s="16">
        <v>1</v>
      </c>
      <c r="B6" s="16" t="s">
        <v>17</v>
      </c>
      <c r="C6" s="16" t="s">
        <v>28</v>
      </c>
      <c r="D6" s="16" t="s">
        <v>18</v>
      </c>
      <c r="E6" s="17">
        <v>120</v>
      </c>
      <c r="F6" s="17">
        <v>0</v>
      </c>
      <c r="G6" s="17">
        <v>0</v>
      </c>
      <c r="H6" s="18">
        <f>SUM(E6:G6)</f>
        <v>120</v>
      </c>
    </row>
    <row r="7" spans="1:8" ht="12.75">
      <c r="A7" s="13">
        <v>1</v>
      </c>
      <c r="B7" s="13" t="s">
        <v>17</v>
      </c>
      <c r="C7" s="13" t="s">
        <v>32</v>
      </c>
      <c r="D7" s="13" t="s">
        <v>19</v>
      </c>
      <c r="E7" s="14">
        <v>463</v>
      </c>
      <c r="F7" s="14">
        <v>1214</v>
      </c>
      <c r="G7" s="14">
        <v>428</v>
      </c>
      <c r="H7" s="15">
        <f aca="true" t="shared" si="0" ref="H7:H12">SUM(E7:G7)</f>
        <v>2105</v>
      </c>
    </row>
    <row r="8" spans="1:8" ht="12.75">
      <c r="A8" s="13">
        <v>7</v>
      </c>
      <c r="B8" s="13" t="s">
        <v>17</v>
      </c>
      <c r="C8" s="13" t="s">
        <v>33</v>
      </c>
      <c r="D8" s="13" t="s">
        <v>20</v>
      </c>
      <c r="E8" s="14">
        <v>5706</v>
      </c>
      <c r="F8" s="14">
        <v>22399</v>
      </c>
      <c r="G8" s="14">
        <v>5268</v>
      </c>
      <c r="H8" s="15">
        <f t="shared" si="0"/>
        <v>33373</v>
      </c>
    </row>
    <row r="9" spans="1:8" ht="12.75">
      <c r="A9" s="13">
        <v>1</v>
      </c>
      <c r="B9" s="13" t="s">
        <v>17</v>
      </c>
      <c r="C9" s="13" t="s">
        <v>35</v>
      </c>
      <c r="D9" s="13" t="s">
        <v>21</v>
      </c>
      <c r="E9" s="14">
        <v>258</v>
      </c>
      <c r="F9" s="14">
        <v>0</v>
      </c>
      <c r="G9" s="14">
        <v>105</v>
      </c>
      <c r="H9" s="15">
        <f t="shared" si="0"/>
        <v>363</v>
      </c>
    </row>
    <row r="10" spans="1:8" ht="12.75">
      <c r="A10" s="13">
        <v>1</v>
      </c>
      <c r="B10" s="13" t="s">
        <v>10</v>
      </c>
      <c r="C10" s="13" t="s">
        <v>31</v>
      </c>
      <c r="D10" s="13" t="s">
        <v>13</v>
      </c>
      <c r="E10" s="14">
        <v>2386</v>
      </c>
      <c r="F10" s="14">
        <v>1699</v>
      </c>
      <c r="G10" s="14">
        <v>2203</v>
      </c>
      <c r="H10" s="14">
        <f t="shared" si="0"/>
        <v>6288</v>
      </c>
    </row>
    <row r="11" spans="1:8" ht="12.75">
      <c r="A11" s="13">
        <v>1</v>
      </c>
      <c r="B11" s="13" t="s">
        <v>50</v>
      </c>
      <c r="C11" s="13" t="s">
        <v>29</v>
      </c>
      <c r="D11" s="13" t="s">
        <v>22</v>
      </c>
      <c r="E11" s="14">
        <v>53</v>
      </c>
      <c r="F11" s="14">
        <v>828</v>
      </c>
      <c r="G11" s="14">
        <v>161</v>
      </c>
      <c r="H11" s="14">
        <f t="shared" si="0"/>
        <v>1042</v>
      </c>
    </row>
    <row r="12" spans="1:8" ht="12.75">
      <c r="A12" s="13">
        <v>1</v>
      </c>
      <c r="B12" s="13" t="s">
        <v>15</v>
      </c>
      <c r="C12" s="13" t="s">
        <v>30</v>
      </c>
      <c r="D12" s="13" t="s">
        <v>23</v>
      </c>
      <c r="E12" s="14">
        <v>2585</v>
      </c>
      <c r="F12" s="14">
        <v>0</v>
      </c>
      <c r="G12" s="14">
        <v>2386</v>
      </c>
      <c r="H12" s="14">
        <f t="shared" si="0"/>
        <v>4971</v>
      </c>
    </row>
    <row r="13" spans="1:8" ht="12.75">
      <c r="A13" s="21"/>
      <c r="B13" s="21"/>
      <c r="C13" s="21"/>
      <c r="D13" s="29" t="s">
        <v>54</v>
      </c>
      <c r="E13" s="26">
        <f>SUM(E6:E12)</f>
        <v>11571</v>
      </c>
      <c r="F13" s="26">
        <f>SUM(F6:F12)</f>
        <v>26140</v>
      </c>
      <c r="G13" s="26">
        <f>SUM(G6:G12)</f>
        <v>10551</v>
      </c>
      <c r="H13" s="26">
        <f>SUM(H6:H12)</f>
        <v>48262</v>
      </c>
    </row>
    <row r="14" spans="1:8" ht="12.75">
      <c r="A14" s="21"/>
      <c r="B14" s="21"/>
      <c r="C14" s="21"/>
      <c r="D14" s="21"/>
      <c r="E14" s="21"/>
      <c r="F14" s="21"/>
      <c r="G14" s="21"/>
      <c r="H14" s="22"/>
    </row>
    <row r="15" spans="1:8" ht="39" thickBot="1">
      <c r="A15" s="19" t="s">
        <v>51</v>
      </c>
      <c r="B15" s="20" t="s">
        <v>6</v>
      </c>
      <c r="C15" s="20" t="s">
        <v>44</v>
      </c>
      <c r="D15" s="20" t="s">
        <v>45</v>
      </c>
      <c r="E15" s="20" t="s">
        <v>46</v>
      </c>
      <c r="F15" s="20" t="s">
        <v>47</v>
      </c>
      <c r="G15" s="20" t="s">
        <v>42</v>
      </c>
      <c r="H15" s="20" t="s">
        <v>49</v>
      </c>
    </row>
    <row r="16" spans="1:8" ht="12.75">
      <c r="A16" s="24">
        <v>1</v>
      </c>
      <c r="B16" s="16" t="s">
        <v>11</v>
      </c>
      <c r="C16" s="16" t="s">
        <v>34</v>
      </c>
      <c r="D16" s="16" t="s">
        <v>26</v>
      </c>
      <c r="E16" s="17">
        <v>52</v>
      </c>
      <c r="F16" s="17">
        <v>900</v>
      </c>
      <c r="G16" s="17">
        <v>48</v>
      </c>
      <c r="H16" s="14">
        <f>SUM(E16:G16)</f>
        <v>1000</v>
      </c>
    </row>
    <row r="17" spans="1:8" ht="12.75">
      <c r="A17" s="23">
        <v>2</v>
      </c>
      <c r="B17" s="13" t="s">
        <v>15</v>
      </c>
      <c r="C17" s="13" t="s">
        <v>37</v>
      </c>
      <c r="D17" s="13" t="s">
        <v>16</v>
      </c>
      <c r="E17" s="14">
        <v>262</v>
      </c>
      <c r="F17" s="14">
        <v>0</v>
      </c>
      <c r="G17" s="14">
        <v>244</v>
      </c>
      <c r="H17" s="14">
        <f>SUM(E17:G17)</f>
        <v>506</v>
      </c>
    </row>
    <row r="18" spans="1:8" ht="12.75">
      <c r="A18" s="23">
        <v>1</v>
      </c>
      <c r="B18" s="13" t="s">
        <v>15</v>
      </c>
      <c r="C18" s="13" t="s">
        <v>36</v>
      </c>
      <c r="D18" s="13" t="s">
        <v>12</v>
      </c>
      <c r="E18" s="14">
        <v>131</v>
      </c>
      <c r="F18" s="14">
        <v>0</v>
      </c>
      <c r="G18" s="14">
        <v>122</v>
      </c>
      <c r="H18" s="14">
        <f>SUM(E18:G18)</f>
        <v>253</v>
      </c>
    </row>
    <row r="19" spans="4:8" ht="12.75">
      <c r="D19" s="28" t="s">
        <v>53</v>
      </c>
      <c r="E19" s="27">
        <f>SUM(E16:E18)</f>
        <v>445</v>
      </c>
      <c r="F19" s="27">
        <f>SUM(F16:F18)</f>
        <v>900</v>
      </c>
      <c r="G19" s="27">
        <f>SUM(G16:G18)</f>
        <v>414</v>
      </c>
      <c r="H19" s="27">
        <f>SUM(H16:H18)</f>
        <v>1759</v>
      </c>
    </row>
    <row r="20" ht="12.75">
      <c r="H20" s="12"/>
    </row>
    <row r="21" spans="5:8" ht="12.75">
      <c r="E21" s="12"/>
      <c r="F21" s="12"/>
      <c r="G21" s="12"/>
      <c r="H21" s="12"/>
    </row>
    <row r="22" spans="5:7" ht="12.75">
      <c r="E22" s="12"/>
      <c r="F22" s="12"/>
      <c r="G22" s="12"/>
    </row>
  </sheetData>
  <printOptions/>
  <pageMargins left="0.75" right="0.75" top="1" bottom="1" header="0.5" footer="0.5"/>
  <pageSetup horizontalDpi="600" verticalDpi="600" orientation="landscape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workbookViewId="0" topLeftCell="F1">
      <selection activeCell="M43" sqref="M43"/>
    </sheetView>
  </sheetViews>
  <sheetFormatPr defaultColWidth="9.140625" defaultRowHeight="12.75"/>
  <cols>
    <col min="2" max="2" width="13.28125" style="2" customWidth="1"/>
    <col min="3" max="3" width="11.421875" style="0" customWidth="1"/>
    <col min="4" max="4" width="13.00390625" style="0" customWidth="1"/>
    <col min="5" max="5" width="36.00390625" style="0" bestFit="1" customWidth="1"/>
    <col min="6" max="6" width="12.421875" style="0" customWidth="1"/>
    <col min="7" max="7" width="9.7109375" style="2" customWidth="1"/>
    <col min="8" max="8" width="12.7109375" style="1" bestFit="1" customWidth="1"/>
    <col min="9" max="9" width="11.7109375" style="0" bestFit="1" customWidth="1"/>
    <col min="10" max="10" width="14.00390625" style="0" customWidth="1"/>
    <col min="11" max="11" width="11.57421875" style="0" bestFit="1" customWidth="1"/>
    <col min="13" max="13" width="11.7109375" style="0" customWidth="1"/>
  </cols>
  <sheetData>
    <row r="1" spans="1:8" ht="47.25">
      <c r="A1" s="2"/>
      <c r="B1" s="7" t="s">
        <v>6</v>
      </c>
      <c r="C1" s="7"/>
      <c r="D1" s="7"/>
      <c r="E1" s="8" t="s">
        <v>5</v>
      </c>
      <c r="F1" s="9" t="s">
        <v>4</v>
      </c>
      <c r="G1" s="9" t="s">
        <v>3</v>
      </c>
      <c r="H1" s="10" t="s">
        <v>7</v>
      </c>
    </row>
    <row r="2" ht="15.75">
      <c r="A2" s="7" t="s">
        <v>0</v>
      </c>
    </row>
    <row r="3" ht="15.75">
      <c r="A3" s="7"/>
    </row>
    <row r="4" spans="2:8" s="3" customFormat="1" ht="15.75">
      <c r="B4" s="4" t="s">
        <v>17</v>
      </c>
      <c r="G4" s="4">
        <v>13</v>
      </c>
      <c r="H4" s="5"/>
    </row>
    <row r="5" spans="2:8" s="3" customFormat="1" ht="15.75">
      <c r="B5" s="4"/>
      <c r="E5" s="3" t="s">
        <v>24</v>
      </c>
      <c r="F5" s="3">
        <v>8</v>
      </c>
      <c r="G5" s="4"/>
      <c r="H5" s="5">
        <v>68480</v>
      </c>
    </row>
    <row r="6" spans="2:8" s="3" customFormat="1" ht="15.75">
      <c r="B6" s="4"/>
      <c r="E6" s="3" t="s">
        <v>25</v>
      </c>
      <c r="F6" s="3">
        <v>3</v>
      </c>
      <c r="G6" s="4"/>
      <c r="H6" s="5">
        <v>28050</v>
      </c>
    </row>
    <row r="7" spans="2:8" s="3" customFormat="1" ht="15.75">
      <c r="B7" s="4"/>
      <c r="E7" s="3" t="s">
        <v>14</v>
      </c>
      <c r="F7" s="3">
        <v>2</v>
      </c>
      <c r="G7" s="4"/>
      <c r="H7" s="5">
        <v>21110</v>
      </c>
    </row>
    <row r="8" spans="2:13" s="3" customFormat="1" ht="15.75">
      <c r="B8" s="4"/>
      <c r="G8" s="4"/>
      <c r="H8" s="5"/>
      <c r="M8" s="5">
        <f>SUM(H5:H7)</f>
        <v>117640</v>
      </c>
    </row>
    <row r="9" spans="2:8" s="3" customFormat="1" ht="15.75">
      <c r="B9" s="4" t="s">
        <v>15</v>
      </c>
      <c r="G9" s="4">
        <v>1</v>
      </c>
      <c r="H9" s="5"/>
    </row>
    <row r="10" spans="2:8" s="3" customFormat="1" ht="15.75">
      <c r="B10" s="4"/>
      <c r="E10" s="3" t="s">
        <v>27</v>
      </c>
      <c r="F10" s="3">
        <v>1</v>
      </c>
      <c r="G10" s="4"/>
      <c r="H10" s="5">
        <v>0</v>
      </c>
    </row>
    <row r="11" spans="2:8" s="3" customFormat="1" ht="15.75">
      <c r="B11" s="4"/>
      <c r="G11" s="4"/>
      <c r="H11" s="5"/>
    </row>
    <row r="12" spans="1:8" s="3" customFormat="1" ht="15.75">
      <c r="A12" s="4" t="s">
        <v>1</v>
      </c>
      <c r="B12" s="4"/>
      <c r="G12" s="4"/>
      <c r="H12" s="5"/>
    </row>
    <row r="13" spans="1:8" s="3" customFormat="1" ht="15.75">
      <c r="A13" s="4"/>
      <c r="B13" s="4"/>
      <c r="G13" s="4"/>
      <c r="H13" s="5"/>
    </row>
    <row r="14" spans="1:11" s="3" customFormat="1" ht="15.75">
      <c r="A14" s="4"/>
      <c r="B14" s="4" t="s">
        <v>10</v>
      </c>
      <c r="G14" s="4">
        <v>1</v>
      </c>
      <c r="H14" s="5"/>
      <c r="I14" s="3" t="s">
        <v>40</v>
      </c>
      <c r="J14" s="3" t="s">
        <v>41</v>
      </c>
      <c r="K14" s="3" t="s">
        <v>42</v>
      </c>
    </row>
    <row r="15" spans="1:12" s="3" customFormat="1" ht="15.75">
      <c r="A15" s="4"/>
      <c r="B15" s="3" t="s">
        <v>38</v>
      </c>
      <c r="C15" s="3" t="s">
        <v>39</v>
      </c>
      <c r="D15" s="3" t="s">
        <v>31</v>
      </c>
      <c r="E15" s="3" t="s">
        <v>13</v>
      </c>
      <c r="F15" s="3">
        <v>1</v>
      </c>
      <c r="G15" s="4"/>
      <c r="H15" s="5">
        <v>20000</v>
      </c>
      <c r="I15" s="11">
        <f>1652+734</f>
        <v>2386</v>
      </c>
      <c r="J15" s="11">
        <v>1699</v>
      </c>
      <c r="K15" s="11">
        <v>2203</v>
      </c>
      <c r="L15" s="11"/>
    </row>
    <row r="16" spans="1:12" s="3" customFormat="1" ht="15.75">
      <c r="A16" s="4"/>
      <c r="B16" s="4"/>
      <c r="G16" s="4"/>
      <c r="H16" s="5"/>
      <c r="I16" s="11"/>
      <c r="J16" s="11"/>
      <c r="K16" s="11"/>
      <c r="L16" s="11"/>
    </row>
    <row r="17" spans="1:12" s="3" customFormat="1" ht="15.75">
      <c r="A17" s="4"/>
      <c r="B17" s="4" t="s">
        <v>17</v>
      </c>
      <c r="G17" s="4">
        <v>10</v>
      </c>
      <c r="H17" s="5"/>
      <c r="I17" s="11"/>
      <c r="J17" s="11"/>
      <c r="K17" s="11"/>
      <c r="L17" s="11"/>
    </row>
    <row r="18" spans="1:12" s="3" customFormat="1" ht="15.75">
      <c r="A18" s="4"/>
      <c r="B18" s="4"/>
      <c r="D18" s="3" t="s">
        <v>28</v>
      </c>
      <c r="E18" s="3" t="s">
        <v>18</v>
      </c>
      <c r="F18" s="3">
        <v>1</v>
      </c>
      <c r="G18" s="4"/>
      <c r="H18" s="5">
        <v>0</v>
      </c>
      <c r="I18" s="11">
        <f>20*6</f>
        <v>120</v>
      </c>
      <c r="J18" s="11">
        <v>0</v>
      </c>
      <c r="K18" s="11">
        <v>0</v>
      </c>
      <c r="L18" s="11"/>
    </row>
    <row r="19" spans="1:12" s="3" customFormat="1" ht="15.75">
      <c r="A19" s="4"/>
      <c r="B19" s="4"/>
      <c r="D19" s="3" t="s">
        <v>32</v>
      </c>
      <c r="E19" s="3" t="s">
        <v>19</v>
      </c>
      <c r="F19" s="3">
        <v>1</v>
      </c>
      <c r="G19" s="4"/>
      <c r="H19" s="5">
        <v>17000</v>
      </c>
      <c r="I19" s="11">
        <f>142+321</f>
        <v>463</v>
      </c>
      <c r="J19" s="11">
        <v>1214</v>
      </c>
      <c r="K19" s="11">
        <v>428</v>
      </c>
      <c r="L19" s="11"/>
    </row>
    <row r="20" spans="1:12" s="3" customFormat="1" ht="15.75">
      <c r="A20" s="4"/>
      <c r="B20" s="4"/>
      <c r="D20" s="3" t="s">
        <v>33</v>
      </c>
      <c r="E20" s="3" t="s">
        <v>20</v>
      </c>
      <c r="F20" s="3">
        <v>7</v>
      </c>
      <c r="G20" s="4"/>
      <c r="H20" s="5">
        <v>224000</v>
      </c>
      <c r="I20" s="11">
        <f>3387+1505+250+564</f>
        <v>5706</v>
      </c>
      <c r="J20" s="11">
        <f>19200+3199</f>
        <v>22399</v>
      </c>
      <c r="K20" s="11">
        <f>752+4516</f>
        <v>5268</v>
      </c>
      <c r="L20" s="11"/>
    </row>
    <row r="21" spans="1:12" s="3" customFormat="1" ht="15.75">
      <c r="A21" s="4"/>
      <c r="B21" s="4"/>
      <c r="D21" s="3" t="s">
        <v>35</v>
      </c>
      <c r="E21" s="3" t="s">
        <v>21</v>
      </c>
      <c r="F21" s="3">
        <v>1</v>
      </c>
      <c r="G21" s="4"/>
      <c r="H21" s="5">
        <v>5500</v>
      </c>
      <c r="I21" s="11">
        <v>258</v>
      </c>
      <c r="J21" s="3">
        <v>0</v>
      </c>
      <c r="K21" s="11">
        <v>105</v>
      </c>
      <c r="L21" s="11"/>
    </row>
    <row r="22" spans="1:12" s="3" customFormat="1" ht="15.75">
      <c r="A22" s="4"/>
      <c r="B22" s="4"/>
      <c r="G22" s="4"/>
      <c r="H22" s="5"/>
      <c r="I22" s="11"/>
      <c r="J22" s="11"/>
      <c r="K22" s="11"/>
      <c r="L22" s="11"/>
    </row>
    <row r="23" spans="1:12" s="3" customFormat="1" ht="15.75">
      <c r="A23" s="4"/>
      <c r="B23" s="4" t="s">
        <v>8</v>
      </c>
      <c r="G23" s="4">
        <v>1</v>
      </c>
      <c r="H23" s="5"/>
      <c r="I23" s="11"/>
      <c r="J23" s="11"/>
      <c r="K23" s="11"/>
      <c r="L23" s="11"/>
    </row>
    <row r="24" spans="1:12" s="3" customFormat="1" ht="15.75">
      <c r="A24" s="4"/>
      <c r="B24" s="4" t="s">
        <v>43</v>
      </c>
      <c r="D24" s="3" t="s">
        <v>29</v>
      </c>
      <c r="E24" s="3" t="s">
        <v>22</v>
      </c>
      <c r="F24" s="3">
        <v>1</v>
      </c>
      <c r="G24" s="4"/>
      <c r="H24" s="5">
        <v>11604</v>
      </c>
      <c r="I24" s="11">
        <v>53</v>
      </c>
      <c r="J24" s="11">
        <f>138*6</f>
        <v>828</v>
      </c>
      <c r="K24" s="11">
        <v>161</v>
      </c>
      <c r="L24" s="11"/>
    </row>
    <row r="25" spans="1:12" s="3" customFormat="1" ht="15.75">
      <c r="A25" s="4"/>
      <c r="B25" s="4"/>
      <c r="G25" s="4"/>
      <c r="H25" s="5"/>
      <c r="I25" s="11"/>
      <c r="J25" s="11"/>
      <c r="K25" s="11"/>
      <c r="L25" s="11"/>
    </row>
    <row r="26" spans="1:12" s="3" customFormat="1" ht="15.75">
      <c r="A26" s="4"/>
      <c r="B26" s="4" t="s">
        <v>15</v>
      </c>
      <c r="G26" s="4">
        <v>1</v>
      </c>
      <c r="H26" s="5"/>
      <c r="I26" s="11"/>
      <c r="J26" s="11"/>
      <c r="K26" s="11"/>
      <c r="L26" s="11"/>
    </row>
    <row r="27" spans="1:12" s="3" customFormat="1" ht="15.75">
      <c r="A27" s="4"/>
      <c r="B27" s="4"/>
      <c r="D27" s="3" t="s">
        <v>30</v>
      </c>
      <c r="E27" s="3" t="s">
        <v>23</v>
      </c>
      <c r="F27" s="3">
        <v>1</v>
      </c>
      <c r="G27" s="4"/>
      <c r="H27" s="5">
        <v>18000</v>
      </c>
      <c r="I27" s="11">
        <f>795+1790</f>
        <v>2585</v>
      </c>
      <c r="J27" s="11">
        <v>0</v>
      </c>
      <c r="K27" s="11">
        <v>2386</v>
      </c>
      <c r="L27" s="11"/>
    </row>
    <row r="28" spans="1:12" s="3" customFormat="1" ht="15.75">
      <c r="A28" s="4"/>
      <c r="B28" s="4"/>
      <c r="G28" s="4"/>
      <c r="H28" s="5"/>
      <c r="I28" s="11"/>
      <c r="J28" s="11"/>
      <c r="K28" s="11"/>
      <c r="L28" s="11"/>
    </row>
    <row r="29" spans="1:13" s="3" customFormat="1" ht="15.75">
      <c r="A29" s="4"/>
      <c r="B29" s="4"/>
      <c r="G29" s="4"/>
      <c r="I29" s="11"/>
      <c r="J29" s="11"/>
      <c r="K29" s="11"/>
      <c r="L29" s="11"/>
      <c r="M29" s="5">
        <f>SUM(H15:H28)</f>
        <v>296104</v>
      </c>
    </row>
    <row r="30" spans="1:12" s="3" customFormat="1" ht="15.75">
      <c r="A30" s="4"/>
      <c r="B30" s="4"/>
      <c r="G30" s="4"/>
      <c r="H30" s="5"/>
      <c r="I30" s="11"/>
      <c r="J30" s="11"/>
      <c r="K30" s="11"/>
      <c r="L30" s="11"/>
    </row>
    <row r="31" spans="1:12" s="3" customFormat="1" ht="15.75">
      <c r="A31" s="4" t="s">
        <v>9</v>
      </c>
      <c r="B31" s="4"/>
      <c r="G31" s="4"/>
      <c r="H31" s="5"/>
      <c r="I31" s="11"/>
      <c r="J31" s="11"/>
      <c r="K31" s="11"/>
      <c r="L31" s="11"/>
    </row>
    <row r="32" spans="1:12" s="3" customFormat="1" ht="15.75">
      <c r="A32" s="4"/>
      <c r="B32" s="4" t="s">
        <v>11</v>
      </c>
      <c r="G32" s="4">
        <v>1</v>
      </c>
      <c r="H32" s="5"/>
      <c r="I32" s="11"/>
      <c r="J32" s="11"/>
      <c r="K32" s="11"/>
      <c r="L32" s="11"/>
    </row>
    <row r="33" spans="1:12" s="3" customFormat="1" ht="15.75">
      <c r="A33" s="4"/>
      <c r="B33" s="4"/>
      <c r="D33" s="3" t="s">
        <v>34</v>
      </c>
      <c r="E33" s="3" t="s">
        <v>26</v>
      </c>
      <c r="F33" s="3">
        <v>1</v>
      </c>
      <c r="G33" s="4"/>
      <c r="H33" s="5">
        <v>18000</v>
      </c>
      <c r="I33" s="11">
        <f>16+36</f>
        <v>52</v>
      </c>
      <c r="J33" s="11">
        <v>900</v>
      </c>
      <c r="K33" s="11">
        <v>48</v>
      </c>
      <c r="L33" s="11"/>
    </row>
    <row r="34" spans="1:12" s="3" customFormat="1" ht="15.75">
      <c r="A34" s="4"/>
      <c r="B34" s="4"/>
      <c r="G34" s="4"/>
      <c r="H34" s="5"/>
      <c r="I34" s="11"/>
      <c r="J34" s="11"/>
      <c r="K34" s="11"/>
      <c r="L34" s="11"/>
    </row>
    <row r="35" spans="1:12" s="3" customFormat="1" ht="15.75">
      <c r="A35" s="4"/>
      <c r="B35" s="4" t="s">
        <v>15</v>
      </c>
      <c r="G35" s="4">
        <v>3</v>
      </c>
      <c r="H35" s="5"/>
      <c r="I35" s="11"/>
      <c r="J35" s="11"/>
      <c r="K35" s="11"/>
      <c r="L35" s="11"/>
    </row>
    <row r="36" spans="1:12" s="3" customFormat="1" ht="15.75">
      <c r="A36" s="4"/>
      <c r="B36" s="4"/>
      <c r="D36" s="3" t="s">
        <v>37</v>
      </c>
      <c r="E36" s="3" t="s">
        <v>16</v>
      </c>
      <c r="F36" s="3">
        <v>2</v>
      </c>
      <c r="G36" s="4"/>
      <c r="H36" s="5">
        <v>16000</v>
      </c>
      <c r="I36" s="11">
        <f>131*2</f>
        <v>262</v>
      </c>
      <c r="J36" s="11">
        <v>0</v>
      </c>
      <c r="K36" s="11">
        <f>122*2</f>
        <v>244</v>
      </c>
      <c r="L36" s="11"/>
    </row>
    <row r="37" spans="1:12" s="3" customFormat="1" ht="15.75">
      <c r="A37" s="4"/>
      <c r="B37" s="4"/>
      <c r="D37" s="3" t="s">
        <v>36</v>
      </c>
      <c r="E37" s="3" t="s">
        <v>12</v>
      </c>
      <c r="F37" s="3">
        <v>1</v>
      </c>
      <c r="G37" s="4"/>
      <c r="H37" s="5">
        <v>12000</v>
      </c>
      <c r="I37" s="11">
        <f>40+91</f>
        <v>131</v>
      </c>
      <c r="J37" s="11">
        <v>0</v>
      </c>
      <c r="K37" s="11">
        <v>122</v>
      </c>
      <c r="L37" s="11"/>
    </row>
    <row r="38" spans="1:13" s="3" customFormat="1" ht="15.75">
      <c r="A38" s="4"/>
      <c r="B38" s="4"/>
      <c r="I38" s="11"/>
      <c r="J38" s="11"/>
      <c r="K38" s="11"/>
      <c r="L38" s="11"/>
      <c r="M38" s="5">
        <f>SUM(H33:H37)</f>
        <v>46000</v>
      </c>
    </row>
    <row r="39" spans="2:12" s="3" customFormat="1" ht="15.75">
      <c r="B39" s="4"/>
      <c r="G39" s="4" t="s">
        <v>2</v>
      </c>
      <c r="H39" s="6">
        <f>SUM(H2:H38)</f>
        <v>459744</v>
      </c>
      <c r="I39" s="11"/>
      <c r="J39" s="11">
        <f>85*1.055</f>
        <v>89.675</v>
      </c>
      <c r="K39" s="11"/>
      <c r="L39" s="11"/>
    </row>
    <row r="40" spans="2:12" s="3" customFormat="1" ht="15">
      <c r="B40" s="2"/>
      <c r="C40"/>
      <c r="D40"/>
      <c r="E40"/>
      <c r="F40"/>
      <c r="G40" s="2"/>
      <c r="H40" s="1"/>
      <c r="I40" s="11"/>
      <c r="J40" s="11"/>
      <c r="K40" s="11"/>
      <c r="L40" s="11"/>
    </row>
    <row r="41" spans="2:8" s="3" customFormat="1" ht="15">
      <c r="B41" s="2"/>
      <c r="C41"/>
      <c r="D41"/>
      <c r="E41"/>
      <c r="F41"/>
      <c r="G41" s="2"/>
      <c r="H41" s="1"/>
    </row>
    <row r="42" spans="2:13" s="3" customFormat="1" ht="15">
      <c r="B42" s="2"/>
      <c r="C42"/>
      <c r="D42"/>
      <c r="E42"/>
      <c r="F42"/>
      <c r="G42" s="2"/>
      <c r="H42" s="1"/>
      <c r="M42" s="5">
        <f>SUM(M8:M38)</f>
        <v>459744</v>
      </c>
    </row>
    <row r="43" spans="2:8" s="3" customFormat="1" ht="15">
      <c r="B43" s="2"/>
      <c r="C43"/>
      <c r="D43"/>
      <c r="E43"/>
      <c r="F43"/>
      <c r="G43" s="2"/>
      <c r="H43" s="1"/>
    </row>
  </sheetData>
  <printOptions horizontalCentered="1"/>
  <pageMargins left="0.43" right="0.46" top="1.25" bottom="0.69" header="0.61" footer="0.24"/>
  <pageSetup fitToHeight="1" fitToWidth="1" horizontalDpi="600" verticalDpi="600" orientation="portrait" scale="88" r:id="rId1"/>
  <headerFooter alignWithMargins="0">
    <oddHeader>&amp;C&amp;"Arial,Bold"&amp;14SUMMARY OF ORDINANCE EXHIBITS
August 22, 2008</oddHeader>
    <oddFooter>&amp;L&amp;8Prepared by:  Susan Rodgers
CityFleet
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Portland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Vehicle Services</dc:creator>
  <cp:keywords/>
  <dc:description/>
  <cp:lastModifiedBy> </cp:lastModifiedBy>
  <cp:lastPrinted>2008-09-02T21:10:31Z</cp:lastPrinted>
  <dcterms:created xsi:type="dcterms:W3CDTF">2003-04-04T16:18:54Z</dcterms:created>
  <dcterms:modified xsi:type="dcterms:W3CDTF">2008-09-26T16:09:28Z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1249508125</vt:i4>
  </property>
  <property fmtid="{D5CDD505-2E9C-101B-9397-08002B2CF9AE}" pid="3" name="_EmailSubject">
    <vt:lpwstr>Ordinance for Lease, Rental, Upgrades and New Additions</vt:lpwstr>
  </property>
  <property fmtid="{D5CDD505-2E9C-101B-9397-08002B2CF9AE}" pid="4" name="_AuthorEmail">
    <vt:lpwstr>Mary.DiCarlo@ci.portland.or.us</vt:lpwstr>
  </property>
  <property fmtid="{D5CDD505-2E9C-101B-9397-08002B2CF9AE}" pid="5" name="_AuthorEmailDisplayName">
    <vt:lpwstr>DiCarlo, Mary (Fleet)</vt:lpwstr>
  </property>
  <property fmtid="{D5CDD505-2E9C-101B-9397-08002B2CF9AE}" pid="6" name="_NewReviewCycle">
    <vt:lpwstr/>
  </property>
  <property fmtid="{D5CDD505-2E9C-101B-9397-08002B2CF9AE}" pid="7" name="_PreviousAdHocReviewCycleID">
    <vt:i4>1748846449</vt:i4>
  </property>
  <property fmtid="{D5CDD505-2E9C-101B-9397-08002B2CF9AE}" pid="8" name="_ReviewingToolsShownOnce">
    <vt:lpwstr/>
  </property>
</Properties>
</file>