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2120" windowHeight="9120" activeTab="1"/>
  </bookViews>
  <sheets>
    <sheet name="Year 1" sheetId="1" r:id="rId1"/>
    <sheet name="Year 2" sheetId="2" r:id="rId2"/>
  </sheets>
  <definedNames>
    <definedName name="_xlnm.Print_Area" localSheetId="0">'Year 1'!$A$1:$G$103</definedName>
  </definedNames>
  <calcPr fullCalcOnLoad="1"/>
</workbook>
</file>

<file path=xl/sharedStrings.xml><?xml version="1.0" encoding="utf-8"?>
<sst xmlns="http://schemas.openxmlformats.org/spreadsheetml/2006/main" count="220" uniqueCount="87">
  <si>
    <t>(total time for one year)</t>
  </si>
  <si>
    <t>a)  Salaried Staff</t>
  </si>
  <si>
    <t xml:space="preserve"> Hours OR FTE</t>
  </si>
  <si>
    <t>(Hourly Rate and Annual Pay)</t>
  </si>
  <si>
    <t>portion of annual pay per funding source</t>
  </si>
  <si>
    <t>Hourly &amp; Total Pay</t>
  </si>
  <si>
    <t>1.  (insert Job Title)</t>
  </si>
  <si>
    <t>b)  Hourly Staff</t>
  </si>
  <si>
    <t>2)  Contractors &amp; Contracted Services</t>
  </si>
  <si>
    <t>a) Contractors</t>
  </si>
  <si>
    <t>1.  (insert Job Title/service to be provided)</t>
  </si>
  <si>
    <t>b)  Contracted Services</t>
  </si>
  <si>
    <t>contractor 1 subtotal</t>
  </si>
  <si>
    <t>hourly employee 1 subtotal</t>
  </si>
  <si>
    <t>salaried employee 1 subtotal</t>
  </si>
  <si>
    <t>1)  Personnel (Direct Program Staff &amp; Supervision)</t>
  </si>
  <si>
    <t>Salaried Staff Subtotal</t>
  </si>
  <si>
    <t>Hourly Staff Subtotal</t>
  </si>
  <si>
    <t>Contractors Subtotal</t>
  </si>
  <si>
    <t>Contracted Services Subtotal</t>
  </si>
  <si>
    <t>Contractors and Contracted Services Subtotal</t>
  </si>
  <si>
    <t>3)  Program Materials and Supplies</t>
  </si>
  <si>
    <t>4)  Other Program Expenses</t>
  </si>
  <si>
    <t>5)   Evaluation</t>
  </si>
  <si>
    <t xml:space="preserve"> Hours or FTE</t>
  </si>
  <si>
    <t>Personnel Subtotal</t>
  </si>
  <si>
    <t>Budget Year:</t>
  </si>
  <si>
    <r>
      <t>Instructions:</t>
    </r>
    <r>
      <rPr>
        <sz val="11"/>
        <rFont val="Arial"/>
        <family val="2"/>
      </rPr>
      <t xml:space="preserve"> Please use this form to create a line item budget for each year of the proposed program.  Indicate the organization and program name, and the budget year and time period.  Include any matching and/or leverage funds by using the “other source” columns; add columns as needed and specify each source of revenue.  Show how costs for the proposed program will be covered by the CHIF and/or other revenue sources.  </t>
    </r>
    <r>
      <rPr>
        <b/>
        <sz val="11"/>
        <rFont val="Arial"/>
        <family val="2"/>
      </rPr>
      <t>Add additional rows as needed.</t>
    </r>
  </si>
  <si>
    <t>Other Source (name sources)</t>
  </si>
  <si>
    <t>PROGRAM TOTAL</t>
  </si>
  <si>
    <t>1.  Project Manager</t>
  </si>
  <si>
    <t>2. Project Assistant</t>
  </si>
  <si>
    <t>3. Mentor Coordinator 1</t>
  </si>
  <si>
    <t>4. Mentor Coordinator 2</t>
  </si>
  <si>
    <t xml:space="preserve">PSU Sociology </t>
  </si>
  <si>
    <t>Administration</t>
  </si>
  <si>
    <t xml:space="preserve"> 9% (&lt;.49FTE)</t>
  </si>
  <si>
    <t>52%</t>
  </si>
  <si>
    <t>Rent</t>
  </si>
  <si>
    <t>PSU Chi/Lat Studies</t>
  </si>
  <si>
    <t xml:space="preserve"> 3/01/08- 6/30/08</t>
  </si>
  <si>
    <t xml:space="preserve"> 7/01/08- 6/30/09</t>
  </si>
  <si>
    <t>Organization and Program Name:  PSU OLI Middle School &amp; High School Mentoring</t>
  </si>
  <si>
    <t>Organization and Program Name: PSU OLI Middle School &amp; High School Mentoring</t>
  </si>
  <si>
    <t xml:space="preserve">Salary, Summer </t>
  </si>
  <si>
    <t xml:space="preserve">Percent FTE </t>
  </si>
  <si>
    <t xml:space="preserve">Salary, Acad Year </t>
  </si>
  <si>
    <t>29%</t>
  </si>
  <si>
    <t>PSU CLAS</t>
  </si>
  <si>
    <t>0.33</t>
  </si>
  <si>
    <t>47%</t>
  </si>
  <si>
    <t>2. Mentor Instructor-Coordinator 1</t>
  </si>
  <si>
    <t>3. Mentor Instructor-Coordinator 2</t>
  </si>
  <si>
    <t>4. Mentor Instructor-Coordinator 3</t>
  </si>
  <si>
    <t>2 Offices</t>
  </si>
  <si>
    <t>2 Offices Rent Free</t>
  </si>
  <si>
    <t>6)  Administration (8 %)*</t>
  </si>
  <si>
    <t>* Per agreement with College of Letters and Science, reduced from standard 43%</t>
  </si>
  <si>
    <t>@ 9%, &lt;0.49 FTE</t>
  </si>
  <si>
    <t>Fringe Benefits</t>
  </si>
  <si>
    <t>Fringe Benefits (@ 5%)</t>
  </si>
  <si>
    <t>salaried employee 2 subtotal</t>
  </si>
  <si>
    <t>salaried employee 3 subtotal</t>
  </si>
  <si>
    <t>salaried employee 4 subtotal</t>
  </si>
  <si>
    <t>salaried employee 5 subtotal</t>
  </si>
  <si>
    <t>Participant Transportation</t>
  </si>
  <si>
    <t>Participant Incentives</t>
  </si>
  <si>
    <t>Participant Events</t>
  </si>
  <si>
    <t>Participant Educational Materials/Supplies</t>
  </si>
  <si>
    <t>Auto and Travel</t>
  </si>
  <si>
    <t>Materials and Supplies</t>
  </si>
  <si>
    <t>Tuition Remission (GRA)</t>
  </si>
  <si>
    <t>5. Graduate Research Assistant</t>
  </si>
  <si>
    <t>Benefits</t>
  </si>
  <si>
    <t>CHIF Request</t>
  </si>
  <si>
    <t>Budget Item</t>
  </si>
  <si>
    <t>Percent FTE</t>
  </si>
  <si>
    <t>Subtotal</t>
  </si>
  <si>
    <t xml:space="preserve">Salary </t>
  </si>
  <si>
    <t>Health Benefits</t>
  </si>
  <si>
    <t>PROGRAM COSTS</t>
  </si>
  <si>
    <t>PROGRAM REVENUE SOURCES</t>
  </si>
  <si>
    <t>PROGRAM BUDGET TOTALS</t>
  </si>
  <si>
    <t>Taxes</t>
  </si>
  <si>
    <t>Other Benefits</t>
  </si>
  <si>
    <t>portion per funding source</t>
  </si>
  <si>
    <t>(total annual)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</si>
</sst>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.00"/>
    <numFmt numFmtId="169" formatCode="_(&quot;$&quot;* #,##0_);_(&quot;$&quot;* \(#,##0\);_(&quot;$&quot;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Geneva"/>
      <family val="0"/>
    </font>
    <font>
      <sz val="11"/>
      <name val="Geneva"/>
      <family val="0"/>
    </font>
    <font>
      <b/>
      <sz val="11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Font="1" applyAlignment="1">
      <alignment/>
    </xf>
    <xf numFmtId="3" fontId="7" fillId="0" borderId="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5" xfId="0" applyFont="1" applyBorder="1" applyAlignment="1">
      <alignment horizontal="right"/>
    </xf>
    <xf numFmtId="4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168" fontId="7" fillId="0" borderId="5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3" fontId="3" fillId="2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7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168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2" borderId="6" xfId="0" applyNumberFormat="1" applyFont="1" applyFill="1" applyBorder="1" applyAlignment="1">
      <alignment horizontal="left"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center" wrapText="1"/>
    </xf>
    <xf numFmtId="3" fontId="3" fillId="2" borderId="6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69" fontId="9" fillId="0" borderId="0" xfId="17" applyNumberFormat="1" applyFont="1" applyAlignment="1">
      <alignment/>
    </xf>
    <xf numFmtId="0" fontId="7" fillId="0" borderId="10" xfId="0" applyFont="1" applyBorder="1" applyAlignment="1">
      <alignment horizontal="left"/>
    </xf>
    <xf numFmtId="0" fontId="8" fillId="0" borderId="19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168" fontId="7" fillId="0" borderId="17" xfId="0" applyNumberFormat="1" applyFont="1" applyBorder="1" applyAlignment="1">
      <alignment/>
    </xf>
    <xf numFmtId="168" fontId="7" fillId="0" borderId="15" xfId="0" applyNumberFormat="1" applyFont="1" applyBorder="1" applyAlignment="1">
      <alignment/>
    </xf>
    <xf numFmtId="168" fontId="7" fillId="0" borderId="19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37" fontId="7" fillId="0" borderId="5" xfId="0" applyNumberFormat="1" applyFont="1" applyBorder="1" applyAlignment="1" applyProtection="1">
      <alignment horizontal="center"/>
      <protection/>
    </xf>
    <xf numFmtId="4" fontId="7" fillId="0" borderId="10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69" fontId="9" fillId="0" borderId="0" xfId="17" applyNumberFormat="1" applyAlignment="1">
      <alignment/>
    </xf>
    <xf numFmtId="37" fontId="7" fillId="0" borderId="5" xfId="0" applyNumberFormat="1" applyFont="1" applyBorder="1" applyAlignment="1" applyProtection="1">
      <alignment horizontal="right"/>
      <protection/>
    </xf>
    <xf numFmtId="1" fontId="7" fillId="0" borderId="10" xfId="0" applyNumberFormat="1" applyFont="1" applyBorder="1" applyAlignment="1">
      <alignment horizontal="right"/>
    </xf>
    <xf numFmtId="39" fontId="7" fillId="0" borderId="10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" fontId="9" fillId="0" borderId="0" xfId="17" applyNumberFormat="1" applyAlignment="1">
      <alignment/>
    </xf>
    <xf numFmtId="1" fontId="9" fillId="0" borderId="5" xfId="17" applyNumberFormat="1" applyBorder="1" applyAlignment="1">
      <alignment/>
    </xf>
    <xf numFmtId="0" fontId="3" fillId="0" borderId="8" xfId="0" applyFont="1" applyBorder="1" applyAlignment="1">
      <alignment horizontal="left"/>
    </xf>
    <xf numFmtId="3" fontId="3" fillId="0" borderId="21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3" fontId="7" fillId="0" borderId="2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69" fontId="10" fillId="0" borderId="0" xfId="17" applyNumberFormat="1" applyFont="1" applyAlignment="1">
      <alignment/>
    </xf>
    <xf numFmtId="3" fontId="3" fillId="0" borderId="24" xfId="0" applyNumberFormat="1" applyFont="1" applyBorder="1" applyAlignment="1">
      <alignment/>
    </xf>
    <xf numFmtId="0" fontId="7" fillId="0" borderId="24" xfId="0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169" fontId="7" fillId="0" borderId="0" xfId="17" applyNumberFormat="1" applyFont="1" applyAlignment="1">
      <alignment/>
    </xf>
    <xf numFmtId="169" fontId="7" fillId="0" borderId="21" xfId="17" applyNumberFormat="1" applyFont="1" applyBorder="1" applyAlignment="1">
      <alignment/>
    </xf>
    <xf numFmtId="1" fontId="7" fillId="0" borderId="5" xfId="17" applyNumberFormat="1" applyFont="1" applyBorder="1" applyAlignment="1">
      <alignment/>
    </xf>
    <xf numFmtId="1" fontId="7" fillId="0" borderId="0" xfId="17" applyNumberFormat="1" applyFont="1" applyAlignment="1">
      <alignment/>
    </xf>
    <xf numFmtId="3" fontId="8" fillId="0" borderId="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21" xfId="17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1" fillId="0" borderId="5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3" fontId="3" fillId="2" borderId="28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3" fillId="0" borderId="27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view="pageBreakPreview" zoomScale="60" zoomScaleNormal="75" workbookViewId="0" topLeftCell="A7">
      <selection activeCell="H1" sqref="A1:IV6"/>
    </sheetView>
  </sheetViews>
  <sheetFormatPr defaultColWidth="9.140625" defaultRowHeight="12.75"/>
  <cols>
    <col min="1" max="1" width="18.140625" style="0" customWidth="1"/>
    <col min="2" max="2" width="35.140625" style="0" customWidth="1"/>
    <col min="3" max="7" width="14.421875" style="2" customWidth="1"/>
    <col min="8" max="16384" width="8.8515625" style="0" customWidth="1"/>
  </cols>
  <sheetData>
    <row r="1" spans="1:7" s="6" customFormat="1" ht="10.5" customHeight="1" hidden="1">
      <c r="A1" s="127" t="s">
        <v>27</v>
      </c>
      <c r="B1" s="128"/>
      <c r="C1" s="128"/>
      <c r="D1" s="128"/>
      <c r="E1" s="128"/>
      <c r="F1" s="128"/>
      <c r="G1" s="128"/>
    </row>
    <row r="2" spans="1:7" s="6" customFormat="1" ht="10.5" customHeight="1" hidden="1">
      <c r="A2" s="128"/>
      <c r="B2" s="128"/>
      <c r="C2" s="128"/>
      <c r="D2" s="128"/>
      <c r="E2" s="128"/>
      <c r="F2" s="128"/>
      <c r="G2" s="128"/>
    </row>
    <row r="3" spans="1:7" s="6" customFormat="1" ht="10.5" customHeight="1" hidden="1">
      <c r="A3" s="128"/>
      <c r="B3" s="128"/>
      <c r="C3" s="128"/>
      <c r="D3" s="128"/>
      <c r="E3" s="128"/>
      <c r="F3" s="128"/>
      <c r="G3" s="128"/>
    </row>
    <row r="4" spans="1:7" s="6" customFormat="1" ht="10.5" customHeight="1" hidden="1">
      <c r="A4" s="128"/>
      <c r="B4" s="128"/>
      <c r="C4" s="128"/>
      <c r="D4" s="128"/>
      <c r="E4" s="128"/>
      <c r="F4" s="128"/>
      <c r="G4" s="128"/>
    </row>
    <row r="5" spans="1:7" s="6" customFormat="1" ht="10.5" customHeight="1" hidden="1">
      <c r="A5" s="128"/>
      <c r="B5" s="128"/>
      <c r="C5" s="128"/>
      <c r="D5" s="128"/>
      <c r="E5" s="128"/>
      <c r="F5" s="128"/>
      <c r="G5" s="128"/>
    </row>
    <row r="6" spans="1:7" s="6" customFormat="1" ht="9" customHeight="1" hidden="1">
      <c r="A6" s="128"/>
      <c r="B6" s="128"/>
      <c r="C6" s="128"/>
      <c r="D6" s="128"/>
      <c r="E6" s="128"/>
      <c r="F6" s="128"/>
      <c r="G6" s="128"/>
    </row>
    <row r="7" spans="1:7" s="6" customFormat="1" ht="9" customHeight="1">
      <c r="A7" s="46"/>
      <c r="B7" s="46"/>
      <c r="C7" s="46"/>
      <c r="D7" s="46"/>
      <c r="E7" s="46"/>
      <c r="F7" s="46"/>
      <c r="G7" s="46"/>
    </row>
    <row r="8" spans="1:7" s="6" customFormat="1" ht="22.5" customHeight="1">
      <c r="A8" s="138" t="s">
        <v>42</v>
      </c>
      <c r="B8" s="138"/>
      <c r="C8" s="138"/>
      <c r="D8" s="138"/>
      <c r="E8" s="43" t="s">
        <v>26</v>
      </c>
      <c r="F8" s="152" t="s">
        <v>40</v>
      </c>
      <c r="G8" s="153"/>
    </row>
    <row r="9" spans="1:7" s="1" customFormat="1" ht="15">
      <c r="A9" s="136" t="s">
        <v>80</v>
      </c>
      <c r="B9" s="137"/>
      <c r="C9" s="131" t="s">
        <v>81</v>
      </c>
      <c r="D9" s="132"/>
      <c r="E9" s="132"/>
      <c r="F9" s="133"/>
      <c r="G9" s="38"/>
    </row>
    <row r="10" spans="1:7" ht="28.5" customHeight="1">
      <c r="A10" s="129" t="s">
        <v>75</v>
      </c>
      <c r="B10" s="130"/>
      <c r="C10" s="20" t="s">
        <v>74</v>
      </c>
      <c r="D10" s="47" t="s">
        <v>34</v>
      </c>
      <c r="E10" s="47" t="s">
        <v>39</v>
      </c>
      <c r="F10" s="47" t="s">
        <v>28</v>
      </c>
      <c r="G10" s="48" t="s">
        <v>29</v>
      </c>
    </row>
    <row r="11" spans="1:7" ht="15">
      <c r="A11" s="142" t="s">
        <v>15</v>
      </c>
      <c r="B11" s="142"/>
      <c r="C11" s="142"/>
      <c r="D11" s="142"/>
      <c r="E11" s="142"/>
      <c r="F11" s="142"/>
      <c r="G11" s="142"/>
    </row>
    <row r="12" spans="1:7" ht="15">
      <c r="A12" s="138" t="s">
        <v>1</v>
      </c>
      <c r="B12" s="139"/>
      <c r="C12" s="44"/>
      <c r="D12" s="43"/>
      <c r="E12" s="43"/>
      <c r="F12" s="21"/>
      <c r="G12" s="45"/>
    </row>
    <row r="13" spans="1:7" ht="14.25">
      <c r="A13" s="143" t="s">
        <v>30</v>
      </c>
      <c r="B13" s="140"/>
      <c r="C13" s="33"/>
      <c r="D13" s="8"/>
      <c r="E13" s="8"/>
      <c r="F13" s="39"/>
      <c r="G13" s="9"/>
    </row>
    <row r="14" spans="1:7" ht="14.25">
      <c r="A14" s="10" t="s">
        <v>76</v>
      </c>
      <c r="B14" s="69">
        <f>G15/B15</f>
        <v>0.2222222222222222</v>
      </c>
      <c r="C14" s="34">
        <f>C15/B15</f>
        <v>0.20333862074174786</v>
      </c>
      <c r="D14" s="11">
        <f>D15/B15</f>
        <v>0.018883601480474355</v>
      </c>
      <c r="E14" s="11"/>
      <c r="F14" s="40"/>
      <c r="G14" s="9"/>
    </row>
    <row r="15" spans="1:7" ht="14.25">
      <c r="A15" s="10" t="s">
        <v>78</v>
      </c>
      <c r="B15" s="65">
        <v>52956</v>
      </c>
      <c r="C15" s="58">
        <v>10768</v>
      </c>
      <c r="D15" s="8">
        <f>G15-C15</f>
        <v>1000</v>
      </c>
      <c r="E15" s="8"/>
      <c r="F15" s="39"/>
      <c r="G15" s="9">
        <v>11768</v>
      </c>
    </row>
    <row r="16" spans="1:7" ht="14.25">
      <c r="A16" s="10" t="s">
        <v>73</v>
      </c>
      <c r="B16" s="84" t="s">
        <v>37</v>
      </c>
      <c r="C16" s="33">
        <v>0</v>
      </c>
      <c r="D16" s="8">
        <v>6119</v>
      </c>
      <c r="E16" s="8"/>
      <c r="F16" s="39"/>
      <c r="G16" s="9">
        <v>6119</v>
      </c>
    </row>
    <row r="17" spans="1:7" ht="14.25">
      <c r="A17" s="12">
        <v>1</v>
      </c>
      <c r="B17" s="32" t="s">
        <v>83</v>
      </c>
      <c r="C17" s="33"/>
      <c r="D17" s="8"/>
      <c r="E17" s="8"/>
      <c r="F17" s="39"/>
      <c r="G17" s="9"/>
    </row>
    <row r="18" spans="1:7" ht="14.25">
      <c r="A18" s="12">
        <v>2</v>
      </c>
      <c r="B18" s="32" t="s">
        <v>79</v>
      </c>
      <c r="C18" s="33"/>
      <c r="D18" s="8"/>
      <c r="E18" s="8"/>
      <c r="F18" s="39"/>
      <c r="G18" s="9"/>
    </row>
    <row r="19" spans="1:7" ht="14.25">
      <c r="A19" s="12">
        <v>3</v>
      </c>
      <c r="B19" s="32" t="s">
        <v>84</v>
      </c>
      <c r="C19" s="33"/>
      <c r="D19" s="8"/>
      <c r="E19" s="8"/>
      <c r="F19" s="39"/>
      <c r="G19" s="9"/>
    </row>
    <row r="20" spans="1:7" ht="14.25">
      <c r="A20" s="134" t="s">
        <v>14</v>
      </c>
      <c r="B20" s="135"/>
      <c r="C20" s="33">
        <f>C15</f>
        <v>10768</v>
      </c>
      <c r="D20" s="8">
        <f>D15+D16</f>
        <v>7119</v>
      </c>
      <c r="E20" s="8"/>
      <c r="F20" s="39"/>
      <c r="G20" s="9">
        <f>G15+G16</f>
        <v>17887</v>
      </c>
    </row>
    <row r="21" spans="1:7" ht="14.25">
      <c r="A21" s="143" t="s">
        <v>31</v>
      </c>
      <c r="B21" s="140"/>
      <c r="C21" s="33"/>
      <c r="D21" s="8"/>
      <c r="E21" s="8"/>
      <c r="F21" s="39"/>
      <c r="G21" s="9"/>
    </row>
    <row r="22" spans="1:7" ht="14.25">
      <c r="A22" s="10" t="s">
        <v>76</v>
      </c>
      <c r="B22" s="18">
        <v>0.33</v>
      </c>
      <c r="C22" s="34"/>
      <c r="D22" s="11"/>
      <c r="E22" s="11"/>
      <c r="F22" s="40"/>
      <c r="G22" s="9"/>
    </row>
    <row r="23" spans="1:7" ht="14.25">
      <c r="A23" s="10" t="s">
        <v>78</v>
      </c>
      <c r="B23" s="70">
        <v>41800</v>
      </c>
      <c r="C23" s="75">
        <f>B23*B22</f>
        <v>13794</v>
      </c>
      <c r="D23" s="8"/>
      <c r="E23" s="8"/>
      <c r="F23" s="39"/>
      <c r="G23" s="9">
        <f>C23</f>
        <v>13794</v>
      </c>
    </row>
    <row r="24" spans="1:7" ht="14.25">
      <c r="A24" s="10" t="s">
        <v>73</v>
      </c>
      <c r="B24" s="71" t="s">
        <v>36</v>
      </c>
      <c r="C24" s="76">
        <f>C23*0.09</f>
        <v>1241.46</v>
      </c>
      <c r="D24" s="8"/>
      <c r="E24" s="8"/>
      <c r="F24" s="39"/>
      <c r="G24" s="9">
        <f>C24</f>
        <v>1241.46</v>
      </c>
    </row>
    <row r="25" spans="1:7" ht="14.25">
      <c r="A25" s="12">
        <v>1</v>
      </c>
      <c r="B25" s="32" t="s">
        <v>83</v>
      </c>
      <c r="C25" s="33"/>
      <c r="D25" s="8"/>
      <c r="E25" s="8"/>
      <c r="F25" s="39"/>
      <c r="G25" s="9"/>
    </row>
    <row r="26" spans="1:7" ht="14.25">
      <c r="A26" s="12">
        <v>2</v>
      </c>
      <c r="B26" s="32" t="s">
        <v>59</v>
      </c>
      <c r="C26" s="33">
        <f>C23*0.09</f>
        <v>1241.46</v>
      </c>
      <c r="D26" s="8"/>
      <c r="E26" s="8"/>
      <c r="F26" s="39"/>
      <c r="G26" s="9"/>
    </row>
    <row r="27" spans="1:7" ht="14.25">
      <c r="A27" s="12">
        <v>3</v>
      </c>
      <c r="B27" s="32" t="s">
        <v>84</v>
      </c>
      <c r="C27" s="33"/>
      <c r="D27" s="8"/>
      <c r="E27" s="8"/>
      <c r="F27" s="39"/>
      <c r="G27" s="9"/>
    </row>
    <row r="28" spans="1:7" ht="14.25">
      <c r="A28" s="134" t="s">
        <v>61</v>
      </c>
      <c r="B28" s="135"/>
      <c r="C28" s="33">
        <f>C23+C24</f>
        <v>15035.46</v>
      </c>
      <c r="D28" s="8"/>
      <c r="E28" s="8"/>
      <c r="F28" s="39"/>
      <c r="G28" s="9">
        <f>G23+G24</f>
        <v>15035.46</v>
      </c>
    </row>
    <row r="29" spans="1:7" ht="14.25">
      <c r="A29" s="143" t="s">
        <v>32</v>
      </c>
      <c r="B29" s="140"/>
      <c r="C29" s="33"/>
      <c r="D29" s="8"/>
      <c r="E29" s="8"/>
      <c r="F29" s="39"/>
      <c r="G29" s="9"/>
    </row>
    <row r="30" spans="1:7" ht="14.25">
      <c r="A30" s="10" t="s">
        <v>76</v>
      </c>
      <c r="B30" s="18">
        <v>0.33</v>
      </c>
      <c r="C30" s="34"/>
      <c r="D30" s="11"/>
      <c r="E30" s="11"/>
      <c r="F30" s="40"/>
      <c r="G30" s="9"/>
    </row>
    <row r="31" spans="1:7" ht="14.25">
      <c r="A31" s="10" t="s">
        <v>78</v>
      </c>
      <c r="B31" s="65">
        <v>32000</v>
      </c>
      <c r="C31" s="33">
        <f>B31*0.33</f>
        <v>10560</v>
      </c>
      <c r="D31" s="8"/>
      <c r="E31" s="8"/>
      <c r="F31" s="39"/>
      <c r="G31" s="9">
        <f>C31</f>
        <v>10560</v>
      </c>
    </row>
    <row r="32" spans="1:7" ht="14.25">
      <c r="A32" s="10" t="s">
        <v>73</v>
      </c>
      <c r="B32" s="73" t="s">
        <v>58</v>
      </c>
      <c r="C32" s="33">
        <f>C31*0.09</f>
        <v>950.4</v>
      </c>
      <c r="D32" s="8"/>
      <c r="E32" s="8"/>
      <c r="F32" s="39"/>
      <c r="G32" s="9">
        <f>C32</f>
        <v>950.4</v>
      </c>
    </row>
    <row r="33" spans="1:7" ht="14.25">
      <c r="A33" s="12">
        <v>1</v>
      </c>
      <c r="B33" s="32" t="s">
        <v>83</v>
      </c>
      <c r="C33" s="33"/>
      <c r="D33" s="8"/>
      <c r="E33" s="8"/>
      <c r="F33" s="39"/>
      <c r="G33" s="9"/>
    </row>
    <row r="34" spans="1:7" ht="14.25">
      <c r="A34" s="12">
        <v>2</v>
      </c>
      <c r="B34" s="32" t="s">
        <v>79</v>
      </c>
      <c r="C34" s="33"/>
      <c r="D34" s="8"/>
      <c r="E34" s="8"/>
      <c r="F34" s="39"/>
      <c r="G34" s="9"/>
    </row>
    <row r="35" spans="1:7" ht="14.25">
      <c r="A35" s="12">
        <v>3</v>
      </c>
      <c r="B35" s="32" t="s">
        <v>84</v>
      </c>
      <c r="C35" s="33"/>
      <c r="D35" s="8"/>
      <c r="E35" s="8"/>
      <c r="F35" s="39"/>
      <c r="G35" s="9"/>
    </row>
    <row r="36" spans="1:7" ht="14.25">
      <c r="A36" s="134" t="s">
        <v>62</v>
      </c>
      <c r="B36" s="135"/>
      <c r="C36" s="33">
        <f>C31+C32</f>
        <v>11510.4</v>
      </c>
      <c r="D36" s="8"/>
      <c r="E36" s="8"/>
      <c r="F36" s="39"/>
      <c r="G36" s="9">
        <f>G31+G32</f>
        <v>11510.4</v>
      </c>
    </row>
    <row r="37" spans="1:7" ht="14.25">
      <c r="A37" s="17"/>
      <c r="B37" s="49"/>
      <c r="C37" s="33"/>
      <c r="D37" s="8"/>
      <c r="E37" s="8"/>
      <c r="F37" s="39"/>
      <c r="G37" s="9"/>
    </row>
    <row r="38" spans="1:7" ht="14.25">
      <c r="A38" s="143" t="s">
        <v>33</v>
      </c>
      <c r="B38" s="140"/>
      <c r="C38" s="33"/>
      <c r="D38" s="8"/>
      <c r="E38" s="8"/>
      <c r="F38" s="39"/>
      <c r="G38" s="9"/>
    </row>
    <row r="39" spans="1:7" ht="14.25">
      <c r="A39" s="10" t="s">
        <v>76</v>
      </c>
      <c r="B39" s="18">
        <v>0.33</v>
      </c>
      <c r="C39" s="34"/>
      <c r="D39" s="11"/>
      <c r="E39" s="11"/>
      <c r="F39" s="40"/>
      <c r="G39" s="9"/>
    </row>
    <row r="40" spans="1:7" ht="14.25">
      <c r="A40" s="10" t="s">
        <v>78</v>
      </c>
      <c r="B40" s="72">
        <v>30625</v>
      </c>
      <c r="C40" s="33">
        <f>B40*0.33</f>
        <v>10106.25</v>
      </c>
      <c r="D40" s="8"/>
      <c r="E40" s="8"/>
      <c r="F40" s="39"/>
      <c r="G40" s="9">
        <f>C40</f>
        <v>10106.25</v>
      </c>
    </row>
    <row r="41" spans="1:7" ht="14.25">
      <c r="A41" s="10" t="s">
        <v>73</v>
      </c>
      <c r="B41" s="73" t="s">
        <v>58</v>
      </c>
      <c r="C41" s="33">
        <f>C40*0.09</f>
        <v>909.5625</v>
      </c>
      <c r="D41" s="8"/>
      <c r="E41" s="8"/>
      <c r="F41" s="39"/>
      <c r="G41" s="9">
        <f>C41</f>
        <v>909.5625</v>
      </c>
    </row>
    <row r="42" spans="1:7" ht="14.25">
      <c r="A42" s="12">
        <v>1</v>
      </c>
      <c r="B42" s="32" t="s">
        <v>83</v>
      </c>
      <c r="C42" s="33"/>
      <c r="D42" s="8"/>
      <c r="E42" s="8"/>
      <c r="F42" s="39"/>
      <c r="G42" s="9"/>
    </row>
    <row r="43" spans="1:7" ht="14.25">
      <c r="A43" s="12">
        <v>2</v>
      </c>
      <c r="B43" s="32" t="s">
        <v>79</v>
      </c>
      <c r="C43" s="33"/>
      <c r="D43" s="8"/>
      <c r="E43" s="8"/>
      <c r="F43" s="39"/>
      <c r="G43" s="9"/>
    </row>
    <row r="44" spans="1:7" ht="14.25">
      <c r="A44" s="12">
        <v>3</v>
      </c>
      <c r="B44" s="32" t="s">
        <v>84</v>
      </c>
      <c r="C44" s="33"/>
      <c r="D44" s="8"/>
      <c r="E44" s="8"/>
      <c r="F44" s="39"/>
      <c r="G44" s="9"/>
    </row>
    <row r="45" spans="1:7" ht="14.25">
      <c r="A45" s="134" t="s">
        <v>63</v>
      </c>
      <c r="B45" s="135"/>
      <c r="C45" s="33">
        <f>C40+C41</f>
        <v>11015.8125</v>
      </c>
      <c r="D45" s="8"/>
      <c r="E45" s="8"/>
      <c r="F45" s="39"/>
      <c r="G45" s="9">
        <f>G40+G41</f>
        <v>11015.8125</v>
      </c>
    </row>
    <row r="46" spans="1:7" ht="14.25">
      <c r="A46" s="143" t="s">
        <v>72</v>
      </c>
      <c r="B46" s="140"/>
      <c r="C46" s="33"/>
      <c r="D46" s="8"/>
      <c r="E46" s="8"/>
      <c r="F46" s="39"/>
      <c r="G46" s="9"/>
    </row>
    <row r="47" spans="1:7" ht="14.25">
      <c r="A47" s="10" t="s">
        <v>76</v>
      </c>
      <c r="B47" s="77">
        <f>C48/B48</f>
        <v>0</v>
      </c>
      <c r="C47" s="34"/>
      <c r="D47" s="11"/>
      <c r="E47" s="11"/>
      <c r="F47" s="40"/>
      <c r="G47" s="9"/>
    </row>
    <row r="48" spans="1:7" ht="15">
      <c r="A48" s="10" t="s">
        <v>78</v>
      </c>
      <c r="B48" s="65">
        <v>28500</v>
      </c>
      <c r="C48" s="114"/>
      <c r="D48" s="114">
        <v>3421</v>
      </c>
      <c r="E48" s="8"/>
      <c r="F48" s="39"/>
      <c r="G48" s="9">
        <f>D48</f>
        <v>3421</v>
      </c>
    </row>
    <row r="49" spans="1:7" ht="14.25" customHeight="1">
      <c r="A49" s="10" t="s">
        <v>73</v>
      </c>
      <c r="B49" s="18"/>
      <c r="C49" s="113"/>
      <c r="D49" s="117">
        <f>D51</f>
        <v>171.05</v>
      </c>
      <c r="E49" s="8"/>
      <c r="F49" s="39"/>
      <c r="G49" s="30">
        <f>D49</f>
        <v>171.05</v>
      </c>
    </row>
    <row r="50" spans="1:7" ht="14.25">
      <c r="A50" s="12">
        <v>1</v>
      </c>
      <c r="B50" s="32" t="s">
        <v>83</v>
      </c>
      <c r="C50" s="33"/>
      <c r="D50" s="8"/>
      <c r="E50" s="8"/>
      <c r="F50" s="39"/>
      <c r="G50" s="30"/>
    </row>
    <row r="51" spans="1:7" ht="14.25">
      <c r="A51" s="12">
        <v>2</v>
      </c>
      <c r="B51" s="32" t="s">
        <v>60</v>
      </c>
      <c r="C51" s="33"/>
      <c r="D51" s="8">
        <f>0.05*D48</f>
        <v>171.05</v>
      </c>
      <c r="E51" s="8"/>
      <c r="F51" s="39"/>
      <c r="G51" s="30"/>
    </row>
    <row r="52" spans="1:7" ht="14.25">
      <c r="A52" s="12">
        <v>3</v>
      </c>
      <c r="B52" s="32" t="s">
        <v>84</v>
      </c>
      <c r="C52" s="74"/>
      <c r="D52" s="8"/>
      <c r="E52" s="8"/>
      <c r="F52" s="39"/>
      <c r="G52" s="9"/>
    </row>
    <row r="53" spans="1:7" ht="14.25">
      <c r="A53" s="134" t="s">
        <v>64</v>
      </c>
      <c r="B53" s="135"/>
      <c r="C53" s="33"/>
      <c r="D53" s="8">
        <f>D48+D49</f>
        <v>3592.05</v>
      </c>
      <c r="E53" s="8"/>
      <c r="F53" s="39"/>
      <c r="G53" s="9">
        <f>G48+G49</f>
        <v>3592.05</v>
      </c>
    </row>
    <row r="54" spans="1:7" ht="14.25">
      <c r="A54" s="17"/>
      <c r="B54" s="49"/>
      <c r="C54" s="33"/>
      <c r="D54" s="8"/>
      <c r="E54" s="8"/>
      <c r="F54" s="39"/>
      <c r="G54" s="9"/>
    </row>
    <row r="55" spans="1:7" ht="14.25">
      <c r="A55" s="19"/>
      <c r="B55" s="17" t="s">
        <v>16</v>
      </c>
      <c r="C55" s="35">
        <f>C53+C45+C36+C28+C20</f>
        <v>48329.6725</v>
      </c>
      <c r="D55" s="35">
        <f>D53+D45+D36+D28+D20</f>
        <v>10711.05</v>
      </c>
      <c r="E55" s="13"/>
      <c r="F55" s="41"/>
      <c r="G55" s="9">
        <f>C55+D55</f>
        <v>59040.7225</v>
      </c>
    </row>
    <row r="56" spans="1:7" ht="14.25">
      <c r="A56" s="60"/>
      <c r="B56" s="61"/>
      <c r="C56" s="62"/>
      <c r="D56" s="63"/>
      <c r="E56" s="63"/>
      <c r="F56" s="64"/>
      <c r="G56" s="9"/>
    </row>
    <row r="57" spans="1:7" ht="14.25">
      <c r="A57" s="60"/>
      <c r="B57" s="61"/>
      <c r="C57" s="62"/>
      <c r="D57" s="63"/>
      <c r="E57" s="63"/>
      <c r="F57" s="64"/>
      <c r="G57" s="9"/>
    </row>
    <row r="58" spans="1:7" ht="15">
      <c r="A58" s="139" t="s">
        <v>7</v>
      </c>
      <c r="B58" s="124"/>
      <c r="C58" s="36"/>
      <c r="D58" s="29"/>
      <c r="E58" s="29"/>
      <c r="F58" s="42"/>
      <c r="G58" s="9"/>
    </row>
    <row r="59" spans="1:7" ht="14.25">
      <c r="A59" s="140" t="s">
        <v>6</v>
      </c>
      <c r="B59" s="121"/>
      <c r="C59" s="33"/>
      <c r="D59" s="8"/>
      <c r="E59" s="8"/>
      <c r="F59" s="39"/>
      <c r="G59" s="9"/>
    </row>
    <row r="60" spans="1:7" ht="14.25">
      <c r="A60" s="10" t="s">
        <v>24</v>
      </c>
      <c r="B60" s="18" t="s">
        <v>0</v>
      </c>
      <c r="C60" s="34" t="s">
        <v>85</v>
      </c>
      <c r="D60" s="8"/>
      <c r="E60" s="8"/>
      <c r="F60" s="39"/>
      <c r="G60" s="9"/>
    </row>
    <row r="61" spans="1:7" ht="14.25">
      <c r="A61" s="10" t="s">
        <v>5</v>
      </c>
      <c r="B61" s="18" t="s">
        <v>3</v>
      </c>
      <c r="C61" s="33" t="s">
        <v>4</v>
      </c>
      <c r="D61" s="8"/>
      <c r="E61" s="8"/>
      <c r="F61" s="39"/>
      <c r="G61" s="28"/>
    </row>
    <row r="62" spans="1:7" ht="14.25">
      <c r="A62" s="10" t="s">
        <v>73</v>
      </c>
      <c r="B62" s="18" t="s">
        <v>86</v>
      </c>
      <c r="C62" s="33" t="s">
        <v>85</v>
      </c>
      <c r="D62" s="8"/>
      <c r="E62" s="8"/>
      <c r="F62" s="39"/>
      <c r="G62" s="28"/>
    </row>
    <row r="63" spans="1:7" ht="14.25">
      <c r="A63" s="12">
        <v>1</v>
      </c>
      <c r="B63" s="32" t="s">
        <v>83</v>
      </c>
      <c r="C63" s="33"/>
      <c r="D63" s="8"/>
      <c r="E63" s="8"/>
      <c r="F63" s="39"/>
      <c r="G63" s="9"/>
    </row>
    <row r="64" spans="1:7" ht="14.25">
      <c r="A64" s="12">
        <v>2</v>
      </c>
      <c r="B64" s="32" t="s">
        <v>79</v>
      </c>
      <c r="C64" s="33"/>
      <c r="D64" s="8"/>
      <c r="E64" s="8"/>
      <c r="F64" s="39"/>
      <c r="G64" s="9"/>
    </row>
    <row r="65" spans="1:7" ht="14.25">
      <c r="A65" s="12">
        <v>3</v>
      </c>
      <c r="B65" s="32" t="s">
        <v>84</v>
      </c>
      <c r="C65" s="33"/>
      <c r="D65" s="8"/>
      <c r="E65" s="8"/>
      <c r="F65" s="39"/>
      <c r="G65" s="9"/>
    </row>
    <row r="66" spans="1:7" ht="14.25">
      <c r="A66" s="122" t="s">
        <v>13</v>
      </c>
      <c r="B66" s="123"/>
      <c r="C66" s="33"/>
      <c r="D66" s="8"/>
      <c r="E66" s="8"/>
      <c r="F66" s="39"/>
      <c r="G66" s="9"/>
    </row>
    <row r="67" spans="1:7" ht="14.25">
      <c r="A67" s="19"/>
      <c r="B67" s="17" t="s">
        <v>17</v>
      </c>
      <c r="C67" s="33">
        <v>0</v>
      </c>
      <c r="D67" s="8">
        <v>0</v>
      </c>
      <c r="E67" s="8"/>
      <c r="F67" s="39"/>
      <c r="G67" s="9"/>
    </row>
    <row r="68" spans="1:7" ht="15">
      <c r="A68" s="144" t="s">
        <v>25</v>
      </c>
      <c r="B68" s="145"/>
      <c r="C68" s="33">
        <f>C55+C67</f>
        <v>48329.6725</v>
      </c>
      <c r="D68" s="33">
        <f>D55+D67</f>
        <v>10711.05</v>
      </c>
      <c r="E68" s="8"/>
      <c r="F68" s="39"/>
      <c r="G68" s="9">
        <f>C68+D68</f>
        <v>59040.7225</v>
      </c>
    </row>
    <row r="69" spans="1:7" ht="15">
      <c r="A69" s="66"/>
      <c r="B69" s="67"/>
      <c r="C69" s="37"/>
      <c r="D69" s="24"/>
      <c r="E69" s="24"/>
      <c r="F69" s="24"/>
      <c r="G69" s="9"/>
    </row>
    <row r="70" spans="1:7" ht="15">
      <c r="A70" s="139" t="s">
        <v>8</v>
      </c>
      <c r="B70" s="119"/>
      <c r="C70" s="37"/>
      <c r="D70" s="24"/>
      <c r="E70" s="24"/>
      <c r="F70" s="24"/>
      <c r="G70" s="9"/>
    </row>
    <row r="71" spans="1:7" ht="15">
      <c r="A71" s="25" t="s">
        <v>9</v>
      </c>
      <c r="B71" s="23"/>
      <c r="C71" s="37"/>
      <c r="D71" s="24"/>
      <c r="E71" s="24"/>
      <c r="F71" s="24"/>
      <c r="G71" s="9"/>
    </row>
    <row r="72" spans="1:7" ht="14.25">
      <c r="A72" s="140" t="s">
        <v>10</v>
      </c>
      <c r="B72" s="118"/>
      <c r="C72" s="33"/>
      <c r="D72" s="8"/>
      <c r="E72" s="8"/>
      <c r="F72" s="39"/>
      <c r="G72" s="9"/>
    </row>
    <row r="73" spans="1:7" ht="14.25">
      <c r="A73" s="10" t="s">
        <v>2</v>
      </c>
      <c r="B73" s="18" t="s">
        <v>0</v>
      </c>
      <c r="C73" s="33"/>
      <c r="D73" s="8"/>
      <c r="E73" s="8"/>
      <c r="F73" s="39"/>
      <c r="G73" s="9"/>
    </row>
    <row r="74" spans="1:7" ht="15">
      <c r="A74" s="10" t="s">
        <v>5</v>
      </c>
      <c r="B74" s="18" t="s">
        <v>3</v>
      </c>
      <c r="C74" s="33"/>
      <c r="D74" s="8"/>
      <c r="E74" s="8"/>
      <c r="F74" s="39"/>
      <c r="G74" s="89"/>
    </row>
    <row r="75" spans="1:7" ht="15">
      <c r="A75" s="26"/>
      <c r="B75" s="27" t="s">
        <v>12</v>
      </c>
      <c r="C75" s="33"/>
      <c r="D75" s="8"/>
      <c r="E75" s="8"/>
      <c r="F75" s="39"/>
      <c r="G75" s="90"/>
    </row>
    <row r="76" spans="1:7" ht="14.25">
      <c r="A76" s="26"/>
      <c r="B76" s="27" t="s">
        <v>18</v>
      </c>
      <c r="C76" s="33"/>
      <c r="D76" s="8"/>
      <c r="E76" s="8"/>
      <c r="F76" s="39"/>
      <c r="G76" s="9"/>
    </row>
    <row r="77" spans="1:7" ht="15">
      <c r="A77" s="139" t="s">
        <v>11</v>
      </c>
      <c r="B77" s="119"/>
      <c r="C77" s="33"/>
      <c r="D77" s="8"/>
      <c r="E77" s="8"/>
      <c r="F77" s="39"/>
      <c r="G77" s="9"/>
    </row>
    <row r="78" spans="1:7" ht="15">
      <c r="A78" s="22"/>
      <c r="B78" s="23"/>
      <c r="C78" s="33"/>
      <c r="D78" s="8"/>
      <c r="E78" s="8"/>
      <c r="F78" s="39"/>
      <c r="G78" s="9"/>
    </row>
    <row r="79" spans="1:7" ht="15">
      <c r="A79" s="22"/>
      <c r="B79" s="23"/>
      <c r="C79" s="33"/>
      <c r="D79" s="8"/>
      <c r="E79" s="8"/>
      <c r="F79" s="39"/>
      <c r="G79" s="89"/>
    </row>
    <row r="80" spans="1:7" ht="15">
      <c r="A80" s="22"/>
      <c r="B80" s="31" t="s">
        <v>19</v>
      </c>
      <c r="C80" s="33"/>
      <c r="D80" s="8"/>
      <c r="E80" s="8"/>
      <c r="F80" s="39"/>
      <c r="G80" s="90"/>
    </row>
    <row r="81" spans="1:7" ht="15">
      <c r="A81" s="145" t="s">
        <v>20</v>
      </c>
      <c r="B81" s="120"/>
      <c r="C81" s="33"/>
      <c r="D81" s="8"/>
      <c r="E81" s="8"/>
      <c r="F81" s="39"/>
      <c r="G81" s="9"/>
    </row>
    <row r="82" spans="1:7" ht="15">
      <c r="A82" s="52"/>
      <c r="B82" s="53"/>
      <c r="C82" s="53"/>
      <c r="D82" s="53"/>
      <c r="E82" s="53"/>
      <c r="F82" s="53"/>
      <c r="G82" s="9"/>
    </row>
    <row r="83" spans="1:7" ht="15">
      <c r="A83" s="51" t="s">
        <v>21</v>
      </c>
      <c r="B83" s="50"/>
      <c r="C83" s="50"/>
      <c r="D83" s="50"/>
      <c r="E83" s="50"/>
      <c r="F83" s="50"/>
      <c r="G83" s="28"/>
    </row>
    <row r="84" spans="1:7" ht="15">
      <c r="A84" s="78" t="s">
        <v>65</v>
      </c>
      <c r="B84" s="81"/>
      <c r="C84" s="80">
        <v>1972</v>
      </c>
      <c r="D84" s="43"/>
      <c r="E84" s="43"/>
      <c r="F84" s="21"/>
      <c r="G84" s="9"/>
    </row>
    <row r="85" spans="1:7" ht="15">
      <c r="A85" s="59" t="s">
        <v>66</v>
      </c>
      <c r="B85" s="43"/>
      <c r="C85" s="80">
        <v>700</v>
      </c>
      <c r="D85" s="43"/>
      <c r="E85" s="43"/>
      <c r="F85" s="21"/>
      <c r="G85" s="9"/>
    </row>
    <row r="86" spans="1:7" ht="15">
      <c r="A86" s="140" t="s">
        <v>67</v>
      </c>
      <c r="B86" s="141"/>
      <c r="C86" s="79">
        <v>2500</v>
      </c>
      <c r="D86" s="29"/>
      <c r="E86" s="29"/>
      <c r="F86" s="42"/>
      <c r="G86" s="91"/>
    </row>
    <row r="87" spans="1:7" ht="15">
      <c r="A87" s="140" t="s">
        <v>68</v>
      </c>
      <c r="B87" s="121"/>
      <c r="C87" s="79">
        <v>250</v>
      </c>
      <c r="D87" s="8"/>
      <c r="E87" s="8"/>
      <c r="F87" s="39"/>
      <c r="G87" s="90"/>
    </row>
    <row r="88" spans="1:7" ht="15">
      <c r="A88" s="145" t="s">
        <v>77</v>
      </c>
      <c r="B88" s="151"/>
      <c r="C88" s="7">
        <f>C84+C85+C86+C87</f>
        <v>5422</v>
      </c>
      <c r="D88" s="8"/>
      <c r="E88" s="8"/>
      <c r="F88" s="39"/>
      <c r="G88" s="9">
        <f>C88</f>
        <v>5422</v>
      </c>
    </row>
    <row r="89" spans="1:7" ht="15">
      <c r="A89" s="52"/>
      <c r="B89" s="53"/>
      <c r="C89" s="53"/>
      <c r="D89" s="53"/>
      <c r="E89" s="53"/>
      <c r="F89" s="53"/>
      <c r="G89" s="9"/>
    </row>
    <row r="90" spans="1:7" ht="15">
      <c r="A90" s="56" t="s">
        <v>22</v>
      </c>
      <c r="B90" s="57"/>
      <c r="C90" s="57"/>
      <c r="D90" s="57"/>
      <c r="E90" s="57"/>
      <c r="F90" s="57"/>
      <c r="G90" s="9"/>
    </row>
    <row r="91" spans="1:7" ht="14.25">
      <c r="A91" s="140" t="s">
        <v>69</v>
      </c>
      <c r="B91" s="121"/>
      <c r="C91" s="7">
        <v>3500</v>
      </c>
      <c r="D91" s="8"/>
      <c r="E91" s="8"/>
      <c r="F91" s="39"/>
      <c r="G91" s="92">
        <f>C91</f>
        <v>3500</v>
      </c>
    </row>
    <row r="92" spans="1:7" ht="14.25">
      <c r="A92" s="59" t="s">
        <v>38</v>
      </c>
      <c r="B92" s="68"/>
      <c r="C92" s="7"/>
      <c r="D92" s="8"/>
      <c r="E92" s="8" t="s">
        <v>54</v>
      </c>
      <c r="F92" s="39"/>
      <c r="G92" s="92"/>
    </row>
    <row r="93" spans="1:7" ht="15">
      <c r="A93" s="140" t="s">
        <v>70</v>
      </c>
      <c r="B93" s="121"/>
      <c r="C93" s="115">
        <v>1000</v>
      </c>
      <c r="D93" s="8"/>
      <c r="E93" s="8"/>
      <c r="F93" s="39"/>
      <c r="G93" s="93">
        <f>C93</f>
        <v>1000</v>
      </c>
    </row>
    <row r="94" spans="1:7" ht="15">
      <c r="A94" s="140" t="s">
        <v>71</v>
      </c>
      <c r="B94" s="121"/>
      <c r="C94" s="115"/>
      <c r="D94" s="115">
        <v>3132</v>
      </c>
      <c r="E94" s="8"/>
      <c r="F94" s="39"/>
      <c r="G94" s="93">
        <f>D94</f>
        <v>3132</v>
      </c>
    </row>
    <row r="95" spans="1:7" ht="15">
      <c r="A95" s="144" t="s">
        <v>77</v>
      </c>
      <c r="B95" s="150"/>
      <c r="C95" s="7">
        <f>C91+C93+C94</f>
        <v>4500</v>
      </c>
      <c r="D95" s="8">
        <f>D94</f>
        <v>3132</v>
      </c>
      <c r="E95" s="8"/>
      <c r="F95" s="39"/>
      <c r="G95" s="9">
        <f>G91+G92+G93+G94</f>
        <v>7632</v>
      </c>
    </row>
    <row r="96" spans="1:7" ht="15">
      <c r="A96" s="56" t="s">
        <v>23</v>
      </c>
      <c r="B96" s="57"/>
      <c r="C96" s="57"/>
      <c r="D96" s="82"/>
      <c r="E96" s="57"/>
      <c r="F96" s="57"/>
      <c r="G96" s="86"/>
    </row>
    <row r="97" spans="1:7" ht="14.25">
      <c r="A97" s="146"/>
      <c r="B97" s="147"/>
      <c r="C97" s="7"/>
      <c r="D97" s="8"/>
      <c r="E97" s="8"/>
      <c r="F97" s="39"/>
      <c r="G97" s="86"/>
    </row>
    <row r="98" spans="1:7" ht="14.25">
      <c r="A98" s="146"/>
      <c r="B98" s="147"/>
      <c r="C98" s="7"/>
      <c r="D98" s="8"/>
      <c r="E98" s="8"/>
      <c r="F98" s="39"/>
      <c r="G98" s="86"/>
    </row>
    <row r="99" spans="1:7" ht="15">
      <c r="A99" s="144" t="s">
        <v>77</v>
      </c>
      <c r="B99" s="150"/>
      <c r="C99" s="8">
        <v>3500</v>
      </c>
      <c r="D99" s="8"/>
      <c r="E99" s="8"/>
      <c r="F99" s="39"/>
      <c r="G99" s="87">
        <f>C99</f>
        <v>3500</v>
      </c>
    </row>
    <row r="100" spans="1:7" ht="15">
      <c r="A100" s="54"/>
      <c r="B100" s="55"/>
      <c r="C100" s="83"/>
      <c r="D100" s="55"/>
      <c r="E100" s="55"/>
      <c r="F100" s="55"/>
      <c r="G100" s="87"/>
    </row>
    <row r="101" spans="1:7" ht="15">
      <c r="A101" s="56" t="s">
        <v>56</v>
      </c>
      <c r="B101" s="57"/>
      <c r="C101" s="57"/>
      <c r="D101" s="57"/>
      <c r="E101" s="57"/>
      <c r="F101" s="57"/>
      <c r="G101" s="86"/>
    </row>
    <row r="102" spans="1:7" ht="15" thickBot="1">
      <c r="A102" s="148" t="s">
        <v>35</v>
      </c>
      <c r="B102" s="149"/>
      <c r="C102" s="14">
        <f>0.08*(C99+C95+C88+C68)</f>
        <v>4940.1338000000005</v>
      </c>
      <c r="D102" s="15"/>
      <c r="E102" s="15"/>
      <c r="F102" s="16"/>
      <c r="G102" s="88"/>
    </row>
    <row r="103" spans="1:7" ht="16.5" thickBot="1">
      <c r="A103" s="125" t="s">
        <v>82</v>
      </c>
      <c r="B103" s="126"/>
      <c r="C103" s="4">
        <f>C102+C99+C95+C88+C68</f>
        <v>66691.8063</v>
      </c>
      <c r="D103" s="3"/>
      <c r="E103" s="3"/>
      <c r="F103" s="85"/>
      <c r="G103" s="5">
        <f>G99+G95+G88+G68</f>
        <v>75594.7225</v>
      </c>
    </row>
    <row r="105" ht="12.75">
      <c r="A105" t="s">
        <v>57</v>
      </c>
    </row>
    <row r="108" ht="12.75">
      <c r="C108" s="116"/>
    </row>
    <row r="112" spans="4:6" ht="12.75">
      <c r="D112" s="116"/>
      <c r="E112" s="116"/>
      <c r="F112" s="116"/>
    </row>
    <row r="114" ht="12.75">
      <c r="D114" s="116">
        <f>G103-C102</f>
        <v>70654.58870000001</v>
      </c>
    </row>
    <row r="115" ht="12.75">
      <c r="D115" s="2">
        <f>0.05*D114</f>
        <v>3532.7294350000006</v>
      </c>
    </row>
    <row r="118" ht="12.75">
      <c r="D118" s="2">
        <v>225794.28467839994</v>
      </c>
    </row>
    <row r="119" ht="12.75">
      <c r="D119" s="116">
        <f>D118+C103</f>
        <v>292486.09097839997</v>
      </c>
    </row>
  </sheetData>
  <mergeCells count="38">
    <mergeCell ref="A70:B70"/>
    <mergeCell ref="F8:G8"/>
    <mergeCell ref="A21:B21"/>
    <mergeCell ref="A28:B28"/>
    <mergeCell ref="A29:B29"/>
    <mergeCell ref="A36:B36"/>
    <mergeCell ref="A38:B38"/>
    <mergeCell ref="A45:B45"/>
    <mergeCell ref="A46:B46"/>
    <mergeCell ref="A53:B53"/>
    <mergeCell ref="A87:B87"/>
    <mergeCell ref="A95:B95"/>
    <mergeCell ref="A88:B88"/>
    <mergeCell ref="A91:B91"/>
    <mergeCell ref="A94:B94"/>
    <mergeCell ref="A93:B93"/>
    <mergeCell ref="A103:B103"/>
    <mergeCell ref="A97:B97"/>
    <mergeCell ref="A98:B98"/>
    <mergeCell ref="A102:B102"/>
    <mergeCell ref="A99:B99"/>
    <mergeCell ref="A86:B86"/>
    <mergeCell ref="A11:G11"/>
    <mergeCell ref="A13:B13"/>
    <mergeCell ref="A68:B68"/>
    <mergeCell ref="A72:B72"/>
    <mergeCell ref="A77:B77"/>
    <mergeCell ref="A81:B81"/>
    <mergeCell ref="A59:B59"/>
    <mergeCell ref="A66:B66"/>
    <mergeCell ref="A58:B58"/>
    <mergeCell ref="A1:G6"/>
    <mergeCell ref="A10:B10"/>
    <mergeCell ref="C9:F9"/>
    <mergeCell ref="A20:B20"/>
    <mergeCell ref="A9:B9"/>
    <mergeCell ref="A12:B12"/>
    <mergeCell ref="A8:D8"/>
  </mergeCells>
  <printOptions horizontalCentered="1"/>
  <pageMargins left="0.5" right="0.5" top="1.01" bottom="1" header="0.59" footer="0.5"/>
  <pageSetup horizontalDpi="600" verticalDpi="600" orientation="portrait" scale="75" r:id="rId1"/>
  <headerFooter alignWithMargins="0">
    <oddHeader>&amp;C&amp;"Arial,Bold"&amp;18Attachment B
Program Budget</oddHeader>
    <oddFooter>&amp;L&amp;"Arial,Bold"&amp;9Program Budget Form&amp;"Arial,Regular"
Portland Children's Investment Fund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="75" zoomScaleNormal="75" workbookViewId="0" topLeftCell="A8">
      <selection activeCell="A7" sqref="A7:IV7"/>
    </sheetView>
  </sheetViews>
  <sheetFormatPr defaultColWidth="9.140625" defaultRowHeight="12.75"/>
  <cols>
    <col min="1" max="1" width="18.140625" style="0" customWidth="1"/>
    <col min="2" max="2" width="35.140625" style="0" customWidth="1"/>
    <col min="3" max="7" width="14.421875" style="2" customWidth="1"/>
    <col min="8" max="16384" width="8.8515625" style="0" customWidth="1"/>
  </cols>
  <sheetData>
    <row r="1" spans="1:7" s="6" customFormat="1" ht="10.5" customHeight="1" hidden="1">
      <c r="A1" s="127" t="s">
        <v>27</v>
      </c>
      <c r="B1" s="128"/>
      <c r="C1" s="128"/>
      <c r="D1" s="128"/>
      <c r="E1" s="128"/>
      <c r="F1" s="128"/>
      <c r="G1" s="128"/>
    </row>
    <row r="2" spans="1:7" s="6" customFormat="1" ht="10.5" customHeight="1" hidden="1">
      <c r="A2" s="128"/>
      <c r="B2" s="128"/>
      <c r="C2" s="128"/>
      <c r="D2" s="128"/>
      <c r="E2" s="128"/>
      <c r="F2" s="128"/>
      <c r="G2" s="128"/>
    </row>
    <row r="3" spans="1:7" s="6" customFormat="1" ht="10.5" customHeight="1" hidden="1">
      <c r="A3" s="128"/>
      <c r="B3" s="128"/>
      <c r="C3" s="128"/>
      <c r="D3" s="128"/>
      <c r="E3" s="128"/>
      <c r="F3" s="128"/>
      <c r="G3" s="128"/>
    </row>
    <row r="4" spans="1:7" s="6" customFormat="1" ht="10.5" customHeight="1" hidden="1">
      <c r="A4" s="128"/>
      <c r="B4" s="128"/>
      <c r="C4" s="128"/>
      <c r="D4" s="128"/>
      <c r="E4" s="128"/>
      <c r="F4" s="128"/>
      <c r="G4" s="128"/>
    </row>
    <row r="5" spans="1:7" s="6" customFormat="1" ht="10.5" customHeight="1" hidden="1">
      <c r="A5" s="128"/>
      <c r="B5" s="128"/>
      <c r="C5" s="128"/>
      <c r="D5" s="128"/>
      <c r="E5" s="128"/>
      <c r="F5" s="128"/>
      <c r="G5" s="128"/>
    </row>
    <row r="6" spans="1:7" s="6" customFormat="1" ht="9" customHeight="1" hidden="1">
      <c r="A6" s="128"/>
      <c r="B6" s="128"/>
      <c r="C6" s="128"/>
      <c r="D6" s="128"/>
      <c r="E6" s="128"/>
      <c r="F6" s="128"/>
      <c r="G6" s="128"/>
    </row>
    <row r="7" spans="1:7" s="6" customFormat="1" ht="9" customHeight="1" hidden="1">
      <c r="A7" s="46"/>
      <c r="B7" s="46"/>
      <c r="C7" s="46"/>
      <c r="D7" s="46"/>
      <c r="E7" s="46"/>
      <c r="F7" s="46"/>
      <c r="G7" s="46"/>
    </row>
    <row r="8" spans="1:7" s="6" customFormat="1" ht="22.5" customHeight="1">
      <c r="A8" s="138" t="s">
        <v>43</v>
      </c>
      <c r="B8" s="138"/>
      <c r="C8" s="138"/>
      <c r="D8" s="138"/>
      <c r="E8" s="43" t="s">
        <v>26</v>
      </c>
      <c r="F8" s="152" t="s">
        <v>41</v>
      </c>
      <c r="G8" s="153"/>
    </row>
    <row r="9" spans="1:7" s="1" customFormat="1" ht="15">
      <c r="A9" s="136" t="s">
        <v>80</v>
      </c>
      <c r="B9" s="137"/>
      <c r="C9" s="131" t="s">
        <v>81</v>
      </c>
      <c r="D9" s="132"/>
      <c r="E9" s="132"/>
      <c r="F9" s="133"/>
      <c r="G9" s="38"/>
    </row>
    <row r="10" spans="1:7" ht="28.5" customHeight="1">
      <c r="A10" s="129" t="s">
        <v>75</v>
      </c>
      <c r="B10" s="130"/>
      <c r="C10" s="20" t="s">
        <v>74</v>
      </c>
      <c r="D10" s="47" t="s">
        <v>34</v>
      </c>
      <c r="E10" s="47" t="s">
        <v>39</v>
      </c>
      <c r="F10" s="47" t="s">
        <v>48</v>
      </c>
      <c r="G10" s="48" t="s">
        <v>29</v>
      </c>
    </row>
    <row r="11" spans="1:7" ht="15">
      <c r="A11" s="142" t="s">
        <v>15</v>
      </c>
      <c r="B11" s="142"/>
      <c r="C11" s="142"/>
      <c r="D11" s="142"/>
      <c r="E11" s="142"/>
      <c r="F11" s="142"/>
      <c r="G11" s="142"/>
    </row>
    <row r="12" spans="1:7" ht="15">
      <c r="A12" s="138" t="s">
        <v>1</v>
      </c>
      <c r="B12" s="139"/>
      <c r="C12" s="44"/>
      <c r="D12" s="43"/>
      <c r="E12" s="43"/>
      <c r="F12" s="21"/>
      <c r="G12" s="45"/>
    </row>
    <row r="13" spans="1:7" ht="14.25">
      <c r="A13" s="143" t="s">
        <v>30</v>
      </c>
      <c r="B13" s="140"/>
      <c r="C13" s="33"/>
      <c r="D13" s="8"/>
      <c r="E13" s="8"/>
      <c r="F13" s="39"/>
      <c r="G13" s="9"/>
    </row>
    <row r="14" spans="1:7" ht="14.25">
      <c r="A14" s="10" t="s">
        <v>76</v>
      </c>
      <c r="B14" s="69"/>
      <c r="C14" s="34"/>
      <c r="D14" s="11"/>
      <c r="E14" s="11"/>
      <c r="F14" s="40"/>
      <c r="G14" s="9"/>
    </row>
    <row r="15" spans="1:7" ht="14.25">
      <c r="A15" s="10" t="s">
        <v>44</v>
      </c>
      <c r="B15" s="84">
        <v>0.22</v>
      </c>
      <c r="C15" s="106">
        <v>11768</v>
      </c>
      <c r="D15" s="8"/>
      <c r="E15" s="8"/>
      <c r="F15" s="39"/>
      <c r="G15" s="9"/>
    </row>
    <row r="16" spans="1:7" ht="14.25">
      <c r="A16" s="10" t="s">
        <v>73</v>
      </c>
      <c r="B16" s="84" t="s">
        <v>47</v>
      </c>
      <c r="C16" s="33">
        <f>0.29*C15</f>
        <v>3412.72</v>
      </c>
      <c r="D16" s="8"/>
      <c r="E16" s="8"/>
      <c r="F16" s="39"/>
      <c r="G16" s="9"/>
    </row>
    <row r="17" spans="1:7" ht="14.25">
      <c r="A17" s="10" t="s">
        <v>45</v>
      </c>
      <c r="B17" s="84" t="s">
        <v>49</v>
      </c>
      <c r="C17" s="98"/>
      <c r="D17" s="8"/>
      <c r="E17" s="8"/>
      <c r="F17" s="39"/>
      <c r="G17" s="9"/>
    </row>
    <row r="18" spans="1:7" ht="14.25">
      <c r="A18" s="10" t="s">
        <v>46</v>
      </c>
      <c r="B18" s="65"/>
      <c r="C18" s="106">
        <v>15000</v>
      </c>
      <c r="D18" s="8">
        <v>4140</v>
      </c>
      <c r="E18" s="8"/>
      <c r="F18" s="39"/>
      <c r="G18" s="9">
        <f>C18+D18</f>
        <v>19140</v>
      </c>
    </row>
    <row r="19" spans="1:7" ht="14.25">
      <c r="A19" s="10" t="s">
        <v>73</v>
      </c>
      <c r="B19" s="84" t="s">
        <v>37</v>
      </c>
      <c r="C19" s="33">
        <v>0</v>
      </c>
      <c r="D19" s="8">
        <f>0.52*G18</f>
        <v>9952.800000000001</v>
      </c>
      <c r="E19" s="8"/>
      <c r="F19" s="39"/>
      <c r="G19" s="9">
        <f>C19+D19</f>
        <v>9952.800000000001</v>
      </c>
    </row>
    <row r="20" spans="1:7" ht="14.25">
      <c r="A20" s="12">
        <v>1</v>
      </c>
      <c r="B20" s="32" t="s">
        <v>83</v>
      </c>
      <c r="C20" s="33"/>
      <c r="D20" s="8"/>
      <c r="E20" s="8"/>
      <c r="F20" s="39"/>
      <c r="G20" s="9"/>
    </row>
    <row r="21" spans="1:7" ht="14.25">
      <c r="A21" s="12">
        <v>2</v>
      </c>
      <c r="B21" s="32" t="s">
        <v>79</v>
      </c>
      <c r="C21" s="33"/>
      <c r="D21" s="8"/>
      <c r="E21" s="8"/>
      <c r="F21" s="39"/>
      <c r="G21" s="9"/>
    </row>
    <row r="22" spans="1:7" ht="14.25">
      <c r="A22" s="12">
        <v>3</v>
      </c>
      <c r="B22" s="32" t="s">
        <v>84</v>
      </c>
      <c r="C22" s="33"/>
      <c r="D22" s="8"/>
      <c r="E22" s="8"/>
      <c r="F22" s="39"/>
      <c r="G22" s="9"/>
    </row>
    <row r="23" spans="1:7" ht="14.25">
      <c r="A23" s="134" t="s">
        <v>14</v>
      </c>
      <c r="B23" s="135"/>
      <c r="C23" s="33">
        <f>C15+C16+C18+C19</f>
        <v>30180.72</v>
      </c>
      <c r="D23" s="8">
        <f>D15+D16+D18+D19</f>
        <v>14092.800000000001</v>
      </c>
      <c r="E23" s="8"/>
      <c r="F23" s="39"/>
      <c r="G23" s="9">
        <f>C23+D23</f>
        <v>44273.520000000004</v>
      </c>
    </row>
    <row r="24" spans="1:7" ht="14.25">
      <c r="A24" s="143" t="s">
        <v>51</v>
      </c>
      <c r="B24" s="140"/>
      <c r="C24" s="33"/>
      <c r="D24" s="8"/>
      <c r="E24" s="8"/>
      <c r="F24" s="39"/>
      <c r="G24" s="9"/>
    </row>
    <row r="25" spans="1:7" ht="14.25">
      <c r="A25" s="10" t="s">
        <v>76</v>
      </c>
      <c r="B25" s="18">
        <v>0.92</v>
      </c>
      <c r="C25" s="34"/>
      <c r="D25" s="11"/>
      <c r="E25" s="11"/>
      <c r="F25" s="40"/>
      <c r="G25" s="9"/>
    </row>
    <row r="26" spans="1:7" ht="14.25">
      <c r="A26" s="10" t="s">
        <v>78</v>
      </c>
      <c r="B26" s="70">
        <v>34900</v>
      </c>
      <c r="C26" s="75">
        <f>B26*B25</f>
        <v>32108</v>
      </c>
      <c r="D26" s="8"/>
      <c r="E26" s="8"/>
      <c r="F26" s="39"/>
      <c r="G26" s="9">
        <f>C26</f>
        <v>32108</v>
      </c>
    </row>
    <row r="27" spans="1:7" ht="14.25">
      <c r="A27" s="10" t="s">
        <v>73</v>
      </c>
      <c r="B27" s="73" t="s">
        <v>50</v>
      </c>
      <c r="C27" s="76">
        <f>C26*0.47</f>
        <v>15090.759999999998</v>
      </c>
      <c r="D27" s="8"/>
      <c r="E27" s="8"/>
      <c r="F27" s="39"/>
      <c r="G27" s="9">
        <f>C27</f>
        <v>15090.759999999998</v>
      </c>
    </row>
    <row r="28" spans="1:7" ht="14.25">
      <c r="A28" s="12">
        <v>1</v>
      </c>
      <c r="B28" s="32" t="s">
        <v>83</v>
      </c>
      <c r="C28" s="33"/>
      <c r="D28" s="8"/>
      <c r="E28" s="8"/>
      <c r="F28" s="39"/>
      <c r="G28" s="9"/>
    </row>
    <row r="29" spans="1:7" ht="14.25">
      <c r="A29" s="12">
        <v>2</v>
      </c>
      <c r="B29" s="32" t="s">
        <v>59</v>
      </c>
      <c r="C29" s="76">
        <f>C27</f>
        <v>15090.759999999998</v>
      </c>
      <c r="D29" s="8"/>
      <c r="E29" s="8"/>
      <c r="F29" s="39"/>
      <c r="G29" s="9"/>
    </row>
    <row r="30" spans="1:7" ht="14.25">
      <c r="A30" s="12">
        <v>3</v>
      </c>
      <c r="B30" s="32" t="s">
        <v>84</v>
      </c>
      <c r="C30" s="33"/>
      <c r="D30" s="8"/>
      <c r="E30" s="8"/>
      <c r="F30" s="39"/>
      <c r="G30" s="9"/>
    </row>
    <row r="31" spans="1:7" ht="14.25">
      <c r="A31" s="134" t="s">
        <v>61</v>
      </c>
      <c r="B31" s="135"/>
      <c r="C31" s="33">
        <f>C26+C27</f>
        <v>47198.759999999995</v>
      </c>
      <c r="D31" s="8"/>
      <c r="E31" s="8"/>
      <c r="F31" s="39"/>
      <c r="G31" s="9">
        <f>G26+G27</f>
        <v>47198.759999999995</v>
      </c>
    </row>
    <row r="32" spans="1:7" ht="14.25">
      <c r="A32" s="143" t="s">
        <v>52</v>
      </c>
      <c r="B32" s="140"/>
      <c r="C32" s="33"/>
      <c r="D32" s="8"/>
      <c r="E32" s="8"/>
      <c r="F32" s="39"/>
      <c r="G32" s="9"/>
    </row>
    <row r="33" spans="1:7" ht="14.25">
      <c r="A33" s="10" t="s">
        <v>76</v>
      </c>
      <c r="B33" s="18">
        <v>0.92</v>
      </c>
      <c r="C33" s="34"/>
      <c r="D33" s="11"/>
      <c r="E33" s="11"/>
      <c r="F33" s="40"/>
      <c r="G33" s="9"/>
    </row>
    <row r="34" spans="1:7" ht="14.25">
      <c r="A34" s="10" t="s">
        <v>78</v>
      </c>
      <c r="B34" s="65">
        <v>34900</v>
      </c>
      <c r="C34" s="33">
        <f>B33*B34</f>
        <v>32108</v>
      </c>
      <c r="D34" s="8"/>
      <c r="E34" s="8"/>
      <c r="F34" s="39"/>
      <c r="G34" s="9">
        <f>C34</f>
        <v>32108</v>
      </c>
    </row>
    <row r="35" spans="1:7" ht="14.25">
      <c r="A35" s="10" t="s">
        <v>73</v>
      </c>
      <c r="B35" s="73" t="s">
        <v>50</v>
      </c>
      <c r="C35" s="33">
        <f>C34*0.47</f>
        <v>15090.759999999998</v>
      </c>
      <c r="D35" s="8"/>
      <c r="E35" s="8"/>
      <c r="F35" s="39"/>
      <c r="G35" s="9">
        <f>C35</f>
        <v>15090.759999999998</v>
      </c>
    </row>
    <row r="36" spans="1:7" ht="14.25">
      <c r="A36" s="12">
        <v>1</v>
      </c>
      <c r="B36" s="32" t="s">
        <v>83</v>
      </c>
      <c r="C36" s="33"/>
      <c r="D36" s="8"/>
      <c r="E36" s="8"/>
      <c r="F36" s="39"/>
      <c r="G36" s="9"/>
    </row>
    <row r="37" spans="1:7" ht="14.25">
      <c r="A37" s="12">
        <v>2</v>
      </c>
      <c r="B37" s="32" t="s">
        <v>79</v>
      </c>
      <c r="C37" s="33"/>
      <c r="D37" s="8"/>
      <c r="E37" s="8"/>
      <c r="F37" s="39"/>
      <c r="G37" s="9"/>
    </row>
    <row r="38" spans="1:7" ht="14.25">
      <c r="A38" s="12">
        <v>3</v>
      </c>
      <c r="B38" s="32" t="s">
        <v>84</v>
      </c>
      <c r="C38" s="33"/>
      <c r="D38" s="8"/>
      <c r="E38" s="8"/>
      <c r="F38" s="39"/>
      <c r="G38" s="9"/>
    </row>
    <row r="39" spans="1:7" ht="14.25">
      <c r="A39" s="134" t="s">
        <v>62</v>
      </c>
      <c r="B39" s="135"/>
      <c r="C39" s="33">
        <f>C34+C35</f>
        <v>47198.759999999995</v>
      </c>
      <c r="D39" s="8"/>
      <c r="E39" s="8"/>
      <c r="F39" s="39"/>
      <c r="G39" s="9">
        <f>G34+G35</f>
        <v>47198.759999999995</v>
      </c>
    </row>
    <row r="40" spans="1:7" ht="14.25">
      <c r="A40" s="17"/>
      <c r="B40" s="49"/>
      <c r="C40" s="33"/>
      <c r="D40" s="8"/>
      <c r="E40" s="8"/>
      <c r="F40" s="39"/>
      <c r="G40" s="9"/>
    </row>
    <row r="41" spans="1:7" ht="14.25">
      <c r="A41" s="143" t="s">
        <v>53</v>
      </c>
      <c r="B41" s="140"/>
      <c r="C41" s="33"/>
      <c r="D41" s="8"/>
      <c r="E41" s="8"/>
      <c r="F41" s="39"/>
      <c r="G41" s="9"/>
    </row>
    <row r="42" spans="1:7" ht="14.25">
      <c r="A42" s="10" t="s">
        <v>76</v>
      </c>
      <c r="B42" s="18">
        <v>0.92</v>
      </c>
      <c r="C42" s="34"/>
      <c r="D42" s="11"/>
      <c r="E42" s="11"/>
      <c r="F42" s="40"/>
      <c r="G42" s="9"/>
    </row>
    <row r="43" spans="1:7" ht="14.25">
      <c r="A43" s="10" t="s">
        <v>78</v>
      </c>
      <c r="B43" s="65">
        <v>34900</v>
      </c>
      <c r="C43" s="33">
        <f>B42*B43</f>
        <v>32108</v>
      </c>
      <c r="D43" s="8"/>
      <c r="E43" s="8"/>
      <c r="F43" s="39"/>
      <c r="G43" s="9">
        <f>C43</f>
        <v>32108</v>
      </c>
    </row>
    <row r="44" spans="1:7" ht="14.25">
      <c r="A44" s="10" t="s">
        <v>73</v>
      </c>
      <c r="B44" s="73" t="s">
        <v>50</v>
      </c>
      <c r="C44" s="33">
        <f>0.47*C43</f>
        <v>15090.759999999998</v>
      </c>
      <c r="D44" s="8"/>
      <c r="E44" s="8"/>
      <c r="F44" s="39"/>
      <c r="G44" s="9">
        <f>C44</f>
        <v>15090.759999999998</v>
      </c>
    </row>
    <row r="45" spans="1:7" ht="14.25">
      <c r="A45" s="12">
        <v>1</v>
      </c>
      <c r="B45" s="32" t="s">
        <v>83</v>
      </c>
      <c r="C45" s="33"/>
      <c r="D45" s="8"/>
      <c r="E45" s="8"/>
      <c r="F45" s="39"/>
      <c r="G45" s="9"/>
    </row>
    <row r="46" spans="1:7" ht="14.25">
      <c r="A46" s="12">
        <v>2</v>
      </c>
      <c r="B46" s="32" t="s">
        <v>79</v>
      </c>
      <c r="C46" s="33"/>
      <c r="D46" s="8"/>
      <c r="E46" s="8"/>
      <c r="F46" s="39"/>
      <c r="G46" s="9"/>
    </row>
    <row r="47" spans="1:7" ht="14.25">
      <c r="A47" s="12">
        <v>3</v>
      </c>
      <c r="B47" s="32" t="s">
        <v>84</v>
      </c>
      <c r="C47" s="33"/>
      <c r="D47" s="8"/>
      <c r="E47" s="8"/>
      <c r="F47" s="39"/>
      <c r="G47" s="9"/>
    </row>
    <row r="48" spans="1:7" ht="14.25">
      <c r="A48" s="134" t="s">
        <v>63</v>
      </c>
      <c r="B48" s="135"/>
      <c r="C48" s="33">
        <f>C43+C44</f>
        <v>47198.759999999995</v>
      </c>
      <c r="D48" s="8"/>
      <c r="E48" s="8"/>
      <c r="F48" s="39"/>
      <c r="G48" s="9">
        <f>G43+G44</f>
        <v>47198.759999999995</v>
      </c>
    </row>
    <row r="49" spans="1:7" ht="14.25">
      <c r="A49" s="143" t="s">
        <v>72</v>
      </c>
      <c r="B49" s="140"/>
      <c r="C49" s="33"/>
      <c r="D49" s="8"/>
      <c r="E49" s="8"/>
      <c r="F49" s="39"/>
      <c r="G49" s="9"/>
    </row>
    <row r="50" spans="1:7" ht="14.25">
      <c r="A50" s="10" t="s">
        <v>76</v>
      </c>
      <c r="B50" s="77">
        <v>0.33</v>
      </c>
      <c r="C50" s="34"/>
      <c r="D50" s="11"/>
      <c r="E50" s="11"/>
      <c r="F50" s="40"/>
      <c r="G50" s="9"/>
    </row>
    <row r="51" spans="1:7" ht="14.25">
      <c r="A51" s="10" t="s">
        <v>78</v>
      </c>
      <c r="B51" s="65">
        <f>C51/B50</f>
        <v>36201.39136978233</v>
      </c>
      <c r="C51" s="107">
        <v>11946.45915202817</v>
      </c>
      <c r="D51" s="8"/>
      <c r="E51" s="8"/>
      <c r="F51" s="39"/>
      <c r="G51" s="9">
        <f>C51</f>
        <v>11946.45915202817</v>
      </c>
    </row>
    <row r="52" spans="1:7" ht="14.25" customHeight="1">
      <c r="A52" s="10" t="s">
        <v>73</v>
      </c>
      <c r="B52" s="18"/>
      <c r="C52" s="95">
        <f>0.05*C51</f>
        <v>597.3229576014086</v>
      </c>
      <c r="D52" s="8"/>
      <c r="E52" s="8"/>
      <c r="F52" s="39"/>
      <c r="G52" s="30">
        <f>C52</f>
        <v>597.3229576014086</v>
      </c>
    </row>
    <row r="53" spans="1:7" ht="14.25">
      <c r="A53" s="12">
        <v>1</v>
      </c>
      <c r="B53" s="32" t="s">
        <v>83</v>
      </c>
      <c r="C53" s="33"/>
      <c r="D53" s="8"/>
      <c r="E53" s="8"/>
      <c r="F53" s="39"/>
      <c r="G53" s="30"/>
    </row>
    <row r="54" spans="1:7" ht="14.25">
      <c r="A54" s="12">
        <v>2</v>
      </c>
      <c r="B54" s="32" t="s">
        <v>60</v>
      </c>
      <c r="C54" s="95">
        <f>C52</f>
        <v>597.3229576014086</v>
      </c>
      <c r="D54" s="8"/>
      <c r="E54" s="8"/>
      <c r="F54" s="39"/>
      <c r="G54" s="30"/>
    </row>
    <row r="55" spans="1:7" ht="14.25">
      <c r="A55" s="12">
        <v>3</v>
      </c>
      <c r="B55" s="32" t="s">
        <v>84</v>
      </c>
      <c r="C55" s="98"/>
      <c r="D55" s="8"/>
      <c r="E55" s="8"/>
      <c r="F55" s="39"/>
      <c r="G55" s="9"/>
    </row>
    <row r="56" spans="1:7" ht="14.25">
      <c r="A56" s="134" t="s">
        <v>64</v>
      </c>
      <c r="B56" s="135"/>
      <c r="C56" s="33">
        <f>C51+C52</f>
        <v>12543.78210962958</v>
      </c>
      <c r="D56" s="8"/>
      <c r="E56" s="8"/>
      <c r="F56" s="39"/>
      <c r="G56" s="9">
        <f>G51+G52</f>
        <v>12543.78210962958</v>
      </c>
    </row>
    <row r="57" spans="1:7" ht="14.25">
      <c r="A57" s="17"/>
      <c r="B57" s="49"/>
      <c r="C57" s="33"/>
      <c r="D57" s="8"/>
      <c r="E57" s="8"/>
      <c r="F57" s="39"/>
      <c r="G57" s="9"/>
    </row>
    <row r="58" spans="1:7" ht="14.25">
      <c r="A58" s="19"/>
      <c r="B58" s="17" t="s">
        <v>16</v>
      </c>
      <c r="C58" s="35">
        <f>C56+C48+C39+C31+C23</f>
        <v>184320.78210962957</v>
      </c>
      <c r="D58" s="35">
        <f>D56+D48+D39+D31+D23</f>
        <v>14092.800000000001</v>
      </c>
      <c r="E58" s="13"/>
      <c r="F58" s="41"/>
      <c r="G58" s="9">
        <f>C58+D58</f>
        <v>198413.58210962955</v>
      </c>
    </row>
    <row r="59" spans="1:7" ht="14.25">
      <c r="A59" s="60"/>
      <c r="B59" s="61"/>
      <c r="C59" s="62"/>
      <c r="D59" s="63"/>
      <c r="E59" s="63"/>
      <c r="F59" s="64"/>
      <c r="G59" s="9"/>
    </row>
    <row r="60" spans="1:7" ht="14.25">
      <c r="A60" s="60"/>
      <c r="B60" s="61"/>
      <c r="C60" s="62"/>
      <c r="D60" s="63"/>
      <c r="E60" s="63"/>
      <c r="F60" s="64"/>
      <c r="G60" s="9"/>
    </row>
    <row r="61" spans="1:7" ht="15">
      <c r="A61" s="139" t="s">
        <v>7</v>
      </c>
      <c r="B61" s="124"/>
      <c r="C61" s="36"/>
      <c r="D61" s="29"/>
      <c r="E61" s="29"/>
      <c r="F61" s="42"/>
      <c r="G61" s="9"/>
    </row>
    <row r="62" spans="1:7" ht="14.25">
      <c r="A62" s="140" t="s">
        <v>6</v>
      </c>
      <c r="B62" s="121"/>
      <c r="C62" s="33"/>
      <c r="D62" s="8"/>
      <c r="E62" s="8"/>
      <c r="F62" s="39"/>
      <c r="G62" s="9"/>
    </row>
    <row r="63" spans="1:7" ht="14.25">
      <c r="A63" s="10" t="s">
        <v>24</v>
      </c>
      <c r="B63" s="18" t="s">
        <v>0</v>
      </c>
      <c r="C63" s="34" t="s">
        <v>85</v>
      </c>
      <c r="D63" s="8"/>
      <c r="E63" s="8"/>
      <c r="F63" s="39"/>
      <c r="G63" s="9"/>
    </row>
    <row r="64" spans="1:7" ht="14.25">
      <c r="A64" s="10" t="s">
        <v>5</v>
      </c>
      <c r="B64" s="18" t="s">
        <v>3</v>
      </c>
      <c r="C64" s="33" t="s">
        <v>4</v>
      </c>
      <c r="D64" s="8"/>
      <c r="E64" s="8"/>
      <c r="F64" s="39"/>
      <c r="G64" s="28"/>
    </row>
    <row r="65" spans="1:7" ht="14.25">
      <c r="A65" s="10" t="s">
        <v>73</v>
      </c>
      <c r="B65" s="18" t="s">
        <v>86</v>
      </c>
      <c r="C65" s="33" t="s">
        <v>85</v>
      </c>
      <c r="D65" s="8"/>
      <c r="E65" s="8"/>
      <c r="F65" s="39"/>
      <c r="G65" s="28"/>
    </row>
    <row r="66" spans="1:7" ht="14.25">
      <c r="A66" s="12">
        <v>1</v>
      </c>
      <c r="B66" s="32" t="s">
        <v>83</v>
      </c>
      <c r="C66" s="33"/>
      <c r="D66" s="8"/>
      <c r="E66" s="8"/>
      <c r="F66" s="39"/>
      <c r="G66" s="9"/>
    </row>
    <row r="67" spans="1:7" ht="14.25">
      <c r="A67" s="12">
        <v>2</v>
      </c>
      <c r="B67" s="32" t="s">
        <v>79</v>
      </c>
      <c r="C67" s="33"/>
      <c r="D67" s="8"/>
      <c r="E67" s="8"/>
      <c r="F67" s="39"/>
      <c r="G67" s="9"/>
    </row>
    <row r="68" spans="1:7" ht="14.25">
      <c r="A68" s="12">
        <v>3</v>
      </c>
      <c r="B68" s="32" t="s">
        <v>84</v>
      </c>
      <c r="C68" s="33"/>
      <c r="D68" s="8"/>
      <c r="E68" s="8"/>
      <c r="F68" s="39"/>
      <c r="G68" s="9"/>
    </row>
    <row r="69" spans="1:7" ht="14.25">
      <c r="A69" s="122" t="s">
        <v>13</v>
      </c>
      <c r="B69" s="123"/>
      <c r="C69" s="33"/>
      <c r="D69" s="8"/>
      <c r="E69" s="8"/>
      <c r="F69" s="39"/>
      <c r="G69" s="9"/>
    </row>
    <row r="70" spans="1:7" ht="14.25">
      <c r="A70" s="19"/>
      <c r="B70" s="17" t="s">
        <v>17</v>
      </c>
      <c r="C70" s="33">
        <v>0</v>
      </c>
      <c r="D70" s="8">
        <v>0</v>
      </c>
      <c r="E70" s="8"/>
      <c r="F70" s="39"/>
      <c r="G70" s="9"/>
    </row>
    <row r="71" spans="1:7" ht="15">
      <c r="A71" s="144" t="s">
        <v>25</v>
      </c>
      <c r="B71" s="145"/>
      <c r="C71" s="33">
        <f>C58+C70</f>
        <v>184320.78210962957</v>
      </c>
      <c r="D71" s="33">
        <f>D58+D70</f>
        <v>14092.800000000001</v>
      </c>
      <c r="E71" s="8"/>
      <c r="F71" s="39"/>
      <c r="G71" s="9">
        <f>C71+D71</f>
        <v>198413.58210962955</v>
      </c>
    </row>
    <row r="72" spans="1:7" ht="15">
      <c r="A72" s="66"/>
      <c r="B72" s="67"/>
      <c r="C72" s="37"/>
      <c r="D72" s="24"/>
      <c r="E72" s="24"/>
      <c r="F72" s="24"/>
      <c r="G72" s="9"/>
    </row>
    <row r="73" spans="1:7" ht="15">
      <c r="A73" s="139" t="s">
        <v>8</v>
      </c>
      <c r="B73" s="119"/>
      <c r="C73" s="37"/>
      <c r="D73" s="24"/>
      <c r="E73" s="24"/>
      <c r="F73" s="24"/>
      <c r="G73" s="9"/>
    </row>
    <row r="74" spans="1:7" ht="15">
      <c r="A74" s="25" t="s">
        <v>9</v>
      </c>
      <c r="B74" s="23"/>
      <c r="C74" s="37"/>
      <c r="D74" s="24"/>
      <c r="E74" s="24"/>
      <c r="F74" s="24"/>
      <c r="G74" s="9"/>
    </row>
    <row r="75" spans="1:7" ht="14.25">
      <c r="A75" s="140" t="s">
        <v>10</v>
      </c>
      <c r="B75" s="118"/>
      <c r="C75" s="33"/>
      <c r="D75" s="8"/>
      <c r="E75" s="8"/>
      <c r="F75" s="39"/>
      <c r="G75" s="9"/>
    </row>
    <row r="76" spans="1:7" ht="14.25">
      <c r="A76" s="10" t="s">
        <v>2</v>
      </c>
      <c r="B76" s="18" t="s">
        <v>0</v>
      </c>
      <c r="C76" s="33"/>
      <c r="D76" s="8"/>
      <c r="E76" s="8"/>
      <c r="F76" s="39"/>
      <c r="G76" s="9"/>
    </row>
    <row r="77" spans="1:7" ht="15">
      <c r="A77" s="10" t="s">
        <v>5</v>
      </c>
      <c r="B77" s="18" t="s">
        <v>3</v>
      </c>
      <c r="C77" s="33"/>
      <c r="D77" s="8"/>
      <c r="E77" s="8"/>
      <c r="F77" s="39"/>
      <c r="G77" s="89"/>
    </row>
    <row r="78" spans="1:7" ht="15">
      <c r="A78" s="26"/>
      <c r="B78" s="27" t="s">
        <v>12</v>
      </c>
      <c r="C78" s="33"/>
      <c r="D78" s="8"/>
      <c r="E78" s="8"/>
      <c r="F78" s="39"/>
      <c r="G78" s="90"/>
    </row>
    <row r="79" spans="1:7" ht="14.25">
      <c r="A79" s="26"/>
      <c r="B79" s="27" t="s">
        <v>18</v>
      </c>
      <c r="C79" s="33"/>
      <c r="D79" s="8"/>
      <c r="E79" s="8"/>
      <c r="F79" s="39"/>
      <c r="G79" s="9"/>
    </row>
    <row r="80" spans="1:7" ht="15">
      <c r="A80" s="139" t="s">
        <v>11</v>
      </c>
      <c r="B80" s="119"/>
      <c r="C80" s="33"/>
      <c r="D80" s="8"/>
      <c r="E80" s="8"/>
      <c r="F80" s="39"/>
      <c r="G80" s="9"/>
    </row>
    <row r="81" spans="1:7" ht="15">
      <c r="A81" s="22"/>
      <c r="B81" s="23"/>
      <c r="C81" s="33"/>
      <c r="D81" s="8"/>
      <c r="E81" s="8"/>
      <c r="F81" s="39"/>
      <c r="G81" s="9"/>
    </row>
    <row r="82" spans="1:7" ht="15">
      <c r="A82" s="22"/>
      <c r="B82" s="23"/>
      <c r="C82" s="33"/>
      <c r="D82" s="8"/>
      <c r="E82" s="8"/>
      <c r="F82" s="39"/>
      <c r="G82" s="89"/>
    </row>
    <row r="83" spans="1:7" ht="15">
      <c r="A83" s="22"/>
      <c r="B83" s="31" t="s">
        <v>19</v>
      </c>
      <c r="C83" s="33"/>
      <c r="D83" s="8"/>
      <c r="E83" s="8"/>
      <c r="F83" s="39"/>
      <c r="G83" s="90"/>
    </row>
    <row r="84" spans="1:7" ht="15">
      <c r="A84" s="145" t="s">
        <v>20</v>
      </c>
      <c r="B84" s="120"/>
      <c r="C84" s="33"/>
      <c r="D84" s="8"/>
      <c r="E84" s="8"/>
      <c r="F84" s="39"/>
      <c r="G84" s="9"/>
    </row>
    <row r="85" spans="1:7" ht="15">
      <c r="A85" s="52"/>
      <c r="B85" s="53"/>
      <c r="C85" s="53"/>
      <c r="D85" s="53"/>
      <c r="E85" s="53"/>
      <c r="F85" s="53"/>
      <c r="G85" s="9"/>
    </row>
    <row r="86" spans="1:7" ht="15">
      <c r="A86" s="51" t="s">
        <v>21</v>
      </c>
      <c r="B86" s="50"/>
      <c r="C86" s="50"/>
      <c r="D86" s="50"/>
      <c r="E86" s="50"/>
      <c r="F86" s="50"/>
      <c r="G86" s="28"/>
    </row>
    <row r="87" spans="1:7" ht="15">
      <c r="A87" s="78" t="s">
        <v>65</v>
      </c>
      <c r="B87" s="81"/>
      <c r="C87" s="108">
        <v>1748</v>
      </c>
      <c r="D87" s="43"/>
      <c r="E87" s="43"/>
      <c r="F87" s="21"/>
      <c r="G87" s="9"/>
    </row>
    <row r="88" spans="1:7" ht="15">
      <c r="A88" s="59" t="s">
        <v>66</v>
      </c>
      <c r="B88" s="43"/>
      <c r="C88" s="108">
        <v>1300</v>
      </c>
      <c r="D88" s="43"/>
      <c r="E88" s="43"/>
      <c r="F88" s="21"/>
      <c r="G88" s="9"/>
    </row>
    <row r="89" spans="1:7" ht="15">
      <c r="A89" s="140" t="s">
        <v>67</v>
      </c>
      <c r="B89" s="141"/>
      <c r="C89" s="109">
        <v>5000</v>
      </c>
      <c r="D89" s="29"/>
      <c r="E89" s="29"/>
      <c r="F89" s="42"/>
      <c r="G89" s="91"/>
    </row>
    <row r="90" spans="1:7" ht="15">
      <c r="A90" s="140" t="s">
        <v>68</v>
      </c>
      <c r="B90" s="121"/>
      <c r="C90" s="109">
        <v>500</v>
      </c>
      <c r="D90" s="8"/>
      <c r="E90" s="8"/>
      <c r="F90" s="39"/>
      <c r="G90" s="90"/>
    </row>
    <row r="91" spans="1:7" ht="15">
      <c r="A91" s="145" t="s">
        <v>77</v>
      </c>
      <c r="B91" s="151"/>
      <c r="C91" s="7">
        <f>C87+C88+C89+C90</f>
        <v>8548</v>
      </c>
      <c r="D91" s="8"/>
      <c r="E91" s="8"/>
      <c r="F91" s="39"/>
      <c r="G91" s="96">
        <f>C91</f>
        <v>8548</v>
      </c>
    </row>
    <row r="92" spans="1:7" ht="15">
      <c r="A92" s="52"/>
      <c r="B92" s="53"/>
      <c r="C92" s="53"/>
      <c r="D92" s="53"/>
      <c r="E92" s="53"/>
      <c r="F92" s="53"/>
      <c r="G92" s="9"/>
    </row>
    <row r="93" spans="1:7" ht="15">
      <c r="A93" s="56" t="s">
        <v>22</v>
      </c>
      <c r="B93" s="57"/>
      <c r="C93" s="57"/>
      <c r="D93" s="57"/>
      <c r="E93" s="57"/>
      <c r="F93" s="57"/>
      <c r="G93" s="9"/>
    </row>
    <row r="94" spans="1:7" ht="14.25">
      <c r="A94" s="140" t="s">
        <v>69</v>
      </c>
      <c r="B94" s="121"/>
      <c r="C94" s="7">
        <v>3000</v>
      </c>
      <c r="D94" s="8"/>
      <c r="E94" s="8"/>
      <c r="F94" s="39"/>
      <c r="G94" s="92">
        <f>C94</f>
        <v>3000</v>
      </c>
    </row>
    <row r="95" spans="1:7" ht="14.25">
      <c r="A95" s="59" t="s">
        <v>38</v>
      </c>
      <c r="B95" s="68"/>
      <c r="C95" s="7"/>
      <c r="D95" s="8"/>
      <c r="E95" s="110" t="s">
        <v>55</v>
      </c>
      <c r="F95" s="39"/>
      <c r="G95" s="92"/>
    </row>
    <row r="96" spans="1:7" ht="14.25">
      <c r="A96" s="140" t="s">
        <v>70</v>
      </c>
      <c r="B96" s="121"/>
      <c r="C96" s="7">
        <v>2200</v>
      </c>
      <c r="D96" s="8"/>
      <c r="E96" s="8"/>
      <c r="F96" s="39"/>
      <c r="G96" s="93">
        <f>C96</f>
        <v>2200</v>
      </c>
    </row>
    <row r="97" spans="1:7" ht="14.25">
      <c r="A97" s="140" t="s">
        <v>71</v>
      </c>
      <c r="B97" s="121"/>
      <c r="C97" s="7"/>
      <c r="D97" s="8"/>
      <c r="E97" s="8"/>
      <c r="F97" s="16">
        <v>9772</v>
      </c>
      <c r="G97" s="93">
        <f>F97</f>
        <v>9772</v>
      </c>
    </row>
    <row r="98" spans="1:7" ht="15">
      <c r="A98" s="144" t="s">
        <v>77</v>
      </c>
      <c r="B98" s="150"/>
      <c r="C98" s="7">
        <f>C94+C96+C97</f>
        <v>5200</v>
      </c>
      <c r="D98" s="8"/>
      <c r="E98" s="111" t="s">
        <v>55</v>
      </c>
      <c r="F98" s="94">
        <f>F97</f>
        <v>9772</v>
      </c>
      <c r="G98" s="112">
        <f>G94+G95+G96+G97</f>
        <v>14972</v>
      </c>
    </row>
    <row r="99" spans="1:7" ht="15">
      <c r="A99" s="52"/>
      <c r="B99" s="53"/>
      <c r="C99" s="53"/>
      <c r="D99" s="53"/>
      <c r="E99" s="53"/>
      <c r="F99" s="55"/>
      <c r="G99" s="99"/>
    </row>
    <row r="100" spans="1:7" ht="15">
      <c r="A100" s="56" t="s">
        <v>23</v>
      </c>
      <c r="B100" s="57"/>
      <c r="C100" s="57"/>
      <c r="D100" s="82"/>
      <c r="E100" s="57"/>
      <c r="F100" s="57"/>
      <c r="G100" s="100"/>
    </row>
    <row r="101" spans="1:7" ht="15">
      <c r="A101" s="144" t="s">
        <v>77</v>
      </c>
      <c r="B101" s="150"/>
      <c r="C101" s="8">
        <v>11000</v>
      </c>
      <c r="D101" s="8"/>
      <c r="E101" s="8"/>
      <c r="F101" s="39"/>
      <c r="G101" s="101">
        <f>C101</f>
        <v>11000</v>
      </c>
    </row>
    <row r="102" spans="1:7" ht="15">
      <c r="A102" s="54"/>
      <c r="B102" s="55"/>
      <c r="C102" s="83"/>
      <c r="D102" s="55"/>
      <c r="E102" s="55"/>
      <c r="F102" s="55"/>
      <c r="G102" s="101"/>
    </row>
    <row r="103" spans="1:7" ht="15">
      <c r="A103" s="56" t="s">
        <v>56</v>
      </c>
      <c r="B103" s="57"/>
      <c r="C103" s="57"/>
      <c r="D103" s="57"/>
      <c r="E103" s="57"/>
      <c r="F103" s="57"/>
      <c r="G103" s="100"/>
    </row>
    <row r="104" spans="1:7" ht="15" thickBot="1">
      <c r="A104" s="148" t="s">
        <v>35</v>
      </c>
      <c r="B104" s="149"/>
      <c r="C104" s="14">
        <f>0.08*(C101+C98+C91+C71)</f>
        <v>16725.502568770367</v>
      </c>
      <c r="D104" s="15"/>
      <c r="E104" s="15"/>
      <c r="F104" s="16"/>
      <c r="G104" s="102"/>
    </row>
    <row r="105" spans="1:7" ht="16.5" thickBot="1">
      <c r="A105" s="125" t="s">
        <v>82</v>
      </c>
      <c r="B105" s="126"/>
      <c r="C105" s="97">
        <f>C104+C101+C98+C91+C71</f>
        <v>225794.28467839994</v>
      </c>
      <c r="D105" s="103"/>
      <c r="E105" s="103"/>
      <c r="F105" s="104"/>
      <c r="G105" s="105">
        <f>G101+G98+G91+G71</f>
        <v>232933.58210962955</v>
      </c>
    </row>
    <row r="107" ht="12.75">
      <c r="A107" t="s">
        <v>57</v>
      </c>
    </row>
  </sheetData>
  <mergeCells count="36">
    <mergeCell ref="A1:G6"/>
    <mergeCell ref="A8:D8"/>
    <mergeCell ref="F8:G8"/>
    <mergeCell ref="A9:B9"/>
    <mergeCell ref="C9:F9"/>
    <mergeCell ref="A10:B10"/>
    <mergeCell ref="A11:G11"/>
    <mergeCell ref="A12:B12"/>
    <mergeCell ref="A13:B13"/>
    <mergeCell ref="A23:B23"/>
    <mergeCell ref="A24:B24"/>
    <mergeCell ref="A31:B31"/>
    <mergeCell ref="A32:B32"/>
    <mergeCell ref="A39:B39"/>
    <mergeCell ref="A41:B41"/>
    <mergeCell ref="A48:B48"/>
    <mergeCell ref="A49:B49"/>
    <mergeCell ref="A56:B56"/>
    <mergeCell ref="A61:B61"/>
    <mergeCell ref="A62:B62"/>
    <mergeCell ref="A69:B69"/>
    <mergeCell ref="A71:B71"/>
    <mergeCell ref="A73:B73"/>
    <mergeCell ref="A75:B75"/>
    <mergeCell ref="A80:B80"/>
    <mergeCell ref="A84:B84"/>
    <mergeCell ref="A89:B89"/>
    <mergeCell ref="A90:B90"/>
    <mergeCell ref="A91:B91"/>
    <mergeCell ref="A105:B105"/>
    <mergeCell ref="A101:B101"/>
    <mergeCell ref="A104:B104"/>
    <mergeCell ref="A94:B94"/>
    <mergeCell ref="A96:B96"/>
    <mergeCell ref="A97:B97"/>
    <mergeCell ref="A98:B98"/>
  </mergeCells>
  <printOptions/>
  <pageMargins left="0.21" right="0.25" top="1" bottom="1" header="0.5" footer="0.5"/>
  <pageSetup horizontalDpi="1200" verticalDpi="12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Health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</dc:creator>
  <cp:keywords/>
  <dc:description/>
  <cp:lastModifiedBy> </cp:lastModifiedBy>
  <cp:lastPrinted>2008-03-11T17:55:11Z</cp:lastPrinted>
  <dcterms:created xsi:type="dcterms:W3CDTF">2003-12-09T00:32:50Z</dcterms:created>
  <dcterms:modified xsi:type="dcterms:W3CDTF">2008-03-28T16:09:04Z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379278290</vt:i4>
  </property>
  <property fmtid="{D5CDD505-2E9C-101B-9397-08002B2CF9AE}" pid="3" name="_EmailSubject">
    <vt:lpwstr>Opps! March 19th</vt:lpwstr>
  </property>
  <property fmtid="{D5CDD505-2E9C-101B-9397-08002B2CF9AE}" pid="4" name="_AuthorEmail">
    <vt:lpwstr>scallahan@ci.portland.or.us</vt:lpwstr>
  </property>
  <property fmtid="{D5CDD505-2E9C-101B-9397-08002B2CF9AE}" pid="5" name="_AuthorEmailDisplayName">
    <vt:lpwstr>Callahan, Shannon</vt:lpwstr>
  </property>
  <property fmtid="{D5CDD505-2E9C-101B-9397-08002B2CF9AE}" pid="6" name="_PreviousAdHocReviewCycleID">
    <vt:i4>-186627846</vt:i4>
  </property>
  <property fmtid="{D5CDD505-2E9C-101B-9397-08002B2CF9AE}" pid="7" name="_ReviewingToolsShownOnce">
    <vt:lpwstr/>
  </property>
</Properties>
</file>